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60" yWindow="300" windowWidth="15480" windowHeight="11640" tabRatio="500" activeTab="0"/>
  </bookViews>
  <sheets>
    <sheet name="Sheet1" sheetId="1" r:id="rId1"/>
  </sheets>
  <definedNames>
    <definedName name="aba">#REF!</definedName>
    <definedName name="aca">#REF!</definedName>
    <definedName name="ada">#REF!</definedName>
    <definedName name="aea">#REF!</definedName>
    <definedName name="afa">#REF!</definedName>
    <definedName name="aga">#REF!</definedName>
    <definedName name="aha">#REF!</definedName>
    <definedName name="aia">#REF!</definedName>
    <definedName name="bdMAhom">'Sheet1'!$B$13</definedName>
    <definedName name="bdnet_tone">'Sheet1'!$B$12</definedName>
    <definedName name="bhom">'Sheet1'!$B$15</definedName>
    <definedName name="bmajor">'Sheet1'!$B$11</definedName>
    <definedName name="bnet_tone">'Sheet1'!$B$16</definedName>
    <definedName name="constant">'Sheet1'!$B$10</definedName>
    <definedName name="constant6">#REF!</definedName>
    <definedName name="d">#REF!</definedName>
    <definedName name="ecconstant">'Sheet1'!$B$17</definedName>
    <definedName name="ecrate">'Sheet1'!$B$14</definedName>
    <definedName name="hom">'Sheet1'!$C$218</definedName>
    <definedName name="hom2">'Sheet1'!$E$292</definedName>
    <definedName name="hom3">'Sheet1'!$E$329</definedName>
    <definedName name="nettone">'Sheet1'!$C$181</definedName>
    <definedName name="nettone2">'Sheet1'!$C$292</definedName>
    <definedName name="nettone3">'Sheet1'!$C$329</definedName>
  </definedNames>
  <calcPr fullCalcOnLoad="1"/>
</workbook>
</file>

<file path=xl/sharedStrings.xml><?xml version="1.0" encoding="utf-8"?>
<sst xmlns="http://schemas.openxmlformats.org/spreadsheetml/2006/main" count="222" uniqueCount="172">
  <si>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</si>
  <si>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</si>
  <si>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</si>
  <si>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</si>
  <si>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</si>
  <si>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</si>
  <si>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</si>
  <si>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</si>
  <si>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</si>
  <si>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</si>
  <si>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</si>
  <si>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</si>
  <si>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</si>
  <si>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</si>
  <si>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</si>
  <si>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</si>
  <si>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</si>
  <si>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</si>
  <si>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</si>
  <si>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</si>
  <si>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</si>
  <si>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year</t>
  </si>
  <si>
    <t>predicted D.netpsm</t>
  </si>
  <si>
    <t>predicted netpsm</t>
  </si>
  <si>
    <t>netpsm (observed)</t>
  </si>
  <si>
    <t>DATA SOURCE:</t>
  </si>
  <si>
    <t>NOTES:</t>
  </si>
  <si>
    <t>UPDATED:</t>
  </si>
  <si>
    <t>BASELINE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</si>
  <si>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</si>
  <si>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</si>
  <si>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</si>
  <si>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</si>
  <si>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</si>
  <si>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</si>
  <si>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</si>
  <si>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</si>
  <si>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</si>
  <si>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</si>
  <si>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</si>
  <si>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</si>
  <si>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</si>
  <si>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</si>
  <si>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</si>
  <si>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</si>
  <si>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</si>
  <si>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</si>
  <si>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</si>
  <si>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</si>
  <si>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</si>
  <si>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</si>
  <si>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</si>
  <si>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</si>
  <si>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</si>
  <si>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</si>
  <si>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</si>
  <si>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</si>
  <si>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</si>
  <si>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</si>
  <si>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</si>
  <si>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</si>
  <si>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</si>
  <si>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</si>
  <si>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</si>
  <si>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</si>
  <si>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</si>
  <si>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</si>
  <si>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</si>
  <si>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</si>
  <si>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</si>
  <si>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D.netpsm</t>
  </si>
  <si>
    <t>constant</t>
  </si>
  <si>
    <t>bmajor</t>
  </si>
  <si>
    <t>bdnet_tone</t>
  </si>
  <si>
    <t>bdMAhom</t>
  </si>
  <si>
    <t>ecrate</t>
  </si>
  <si>
    <t>bhom</t>
  </si>
  <si>
    <t>bnet_tone</t>
  </si>
  <si>
    <t>ecconstant</t>
  </si>
  <si>
    <t>Coefficient</t>
  </si>
  <si>
    <t>Names</t>
  </si>
  <si>
    <t>Estimated</t>
  </si>
  <si>
    <t>Coefficients</t>
  </si>
  <si>
    <t>qdate</t>
  </si>
  <si>
    <t>major</t>
  </si>
  <si>
    <t>OKcity</t>
  </si>
  <si>
    <t>ILmor</t>
  </si>
  <si>
    <t>EX100</t>
  </si>
  <si>
    <t>DCsnipers</t>
  </si>
  <si>
    <t>ILclemency</t>
  </si>
  <si>
    <t>proevents</t>
  </si>
  <si>
    <t>antievents</t>
  </si>
  <si>
    <t>net_tone</t>
  </si>
  <si>
    <t>MAhom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</si>
  <si>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</si>
  <si>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</si>
  <si>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</si>
  <si>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</si>
  <si>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</si>
  <si>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</si>
  <si>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</si>
  <si>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</si>
  <si>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</si>
  <si>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</si>
  <si>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</si>
  <si>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</si>
  <si>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</si>
  <si>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</si>
  <si>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</si>
  <si>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</si>
  <si>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</si>
  <si>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</si>
  <si>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</si>
  <si>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</si>
  <si>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</si>
  <si>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</si>
  <si>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</si>
  <si>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</si>
  <si>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</si>
  <si>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</si>
  <si>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</si>
  <si>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</si>
  <si>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</si>
  <si>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</si>
  <si>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</si>
  <si>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</si>
  <si>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</si>
  <si>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</si>
  <si>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</si>
  <si>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</si>
  <si>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</si>
  <si>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</si>
  <si>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</si>
  <si>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</si>
  <si>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</si>
  <si>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</si>
  <si>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</si>
  <si>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</si>
  <si>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</si>
  <si>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</si>
  <si>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</si>
  <si>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</si>
  <si>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</si>
  <si>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</si>
  <si>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</si>
  <si>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</si>
  <si>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</si>
  <si>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</si>
  <si>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</si>
  <si>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</si>
  <si>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</si>
  <si>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</si>
  <si>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</si>
  <si>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</si>
  <si>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 xml:space="preserve">ecm_final_web.do </t>
  </si>
  <si>
    <t>ecm_final_web.log</t>
  </si>
  <si>
    <t>see Appendix B for details</t>
  </si>
  <si>
    <t>TABLE:</t>
  </si>
  <si>
    <t>6.2 The impact of various scenarios on annual death sentences</t>
  </si>
  <si>
    <t>all_qtrly_data.dta</t>
  </si>
  <si>
    <t>2006q3</t>
  </si>
  <si>
    <t>2006q4</t>
  </si>
  <si>
    <t>2007q1</t>
  </si>
  <si>
    <t>2007q2</t>
  </si>
  <si>
    <t>2007q3</t>
  </si>
  <si>
    <t>2007q4</t>
  </si>
  <si>
    <t>CHANGE</t>
  </si>
  <si>
    <t>CHANGE NET TONE BY:</t>
  </si>
  <si>
    <t>CHANGE HOM BY:</t>
  </si>
  <si>
    <t>EVENT TWICE AS BIG AS GOV. RYAN</t>
  </si>
  <si>
    <t>NET TONE</t>
  </si>
  <si>
    <t>HOM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</si>
</sst>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9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right"/>
    </xf>
    <xf numFmtId="164" fontId="3" fillId="33" borderId="16" xfId="0" applyNumberFormat="1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64"/>
  <sheetViews>
    <sheetView tabSelected="1" zoomScalePageLayoutView="0" workbookViewId="0" topLeftCell="A1">
      <pane xSplit="1" ySplit="19" topLeftCell="B358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H17" sqref="H17"/>
    </sheetView>
  </sheetViews>
  <sheetFormatPr defaultColWidth="8.75390625" defaultRowHeight="12.75"/>
  <cols>
    <col min="1" max="1" width="13.125" style="0" bestFit="1" customWidth="1"/>
    <col min="2" max="2" width="21.875" style="0" customWidth="1"/>
    <col min="3" max="3" width="6.00390625" style="0" customWidth="1"/>
    <col min="4" max="4" width="6.25390625" style="0" customWidth="1"/>
    <col min="5" max="5" width="8.125" style="0" customWidth="1"/>
    <col min="6" max="6" width="7.25390625" style="0" customWidth="1"/>
    <col min="7" max="8" width="7.375" style="0" customWidth="1"/>
    <col min="9" max="9" width="9.00390625" style="0" customWidth="1"/>
    <col min="10" max="10" width="10.375" style="0" customWidth="1"/>
    <col min="11" max="11" width="9.375" style="0" customWidth="1"/>
    <col min="12" max="12" width="10.25390625" style="0" customWidth="1"/>
    <col min="13" max="13" width="9.375" style="0" customWidth="1"/>
    <col min="14" max="14" width="9.00390625" style="0" customWidth="1"/>
    <col min="15" max="15" width="11.125" style="0" customWidth="1"/>
    <col min="16" max="16" width="3.50390625" style="0" customWidth="1"/>
    <col min="17" max="17" width="19.75390625" style="0" customWidth="1"/>
    <col min="18" max="18" width="16.00390625" style="0" customWidth="1"/>
    <col min="19" max="19" width="8.875" style="0" customWidth="1"/>
    <col min="20" max="20" width="9.125" style="0" customWidth="1"/>
    <col min="21" max="21" width="2.375" style="0" customWidth="1"/>
    <col min="22" max="22" width="14.25390625" style="0" customWidth="1"/>
    <col min="23" max="23" width="14.00390625" style="0" customWidth="1"/>
    <col min="24" max="24" width="16.625" style="0" bestFit="1" customWidth="1"/>
    <col min="25" max="25" width="17.25390625" style="0" bestFit="1" customWidth="1"/>
    <col min="26" max="26" width="9.375" style="0" customWidth="1"/>
    <col min="27" max="27" width="9.00390625" style="0" customWidth="1"/>
    <col min="28" max="28" width="5.25390625" style="0" customWidth="1"/>
    <col min="29" max="29" width="14.25390625" style="0" customWidth="1"/>
    <col min="30" max="30" width="14.00390625" style="0" customWidth="1"/>
    <col min="31" max="31" width="16.625" style="0" bestFit="1" customWidth="1"/>
    <col min="32" max="32" width="17.25390625" style="0" bestFit="1" customWidth="1"/>
    <col min="33" max="33" width="9.375" style="0" customWidth="1"/>
    <col min="34" max="35" width="9.00390625" style="0" customWidth="1"/>
    <col min="36" max="36" width="8.75390625" style="0" customWidth="1"/>
    <col min="37" max="37" width="9.25390625" style="0" customWidth="1"/>
  </cols>
  <sheetData>
    <row r="1" spans="1:54" s="7" customFormat="1" ht="12.75">
      <c r="A1" s="3" t="s">
        <v>157</v>
      </c>
      <c r="B1" s="4" t="s">
        <v>158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4"/>
      <c r="AD1" s="4"/>
      <c r="AE1" s="5"/>
      <c r="AF1" s="5"/>
      <c r="AG1" s="5"/>
      <c r="AH1" s="5"/>
      <c r="AI1" s="5"/>
      <c r="AJ1" s="5"/>
      <c r="AK1" s="6"/>
      <c r="BB1" s="8"/>
    </row>
    <row r="2" spans="1:54" s="7" customFormat="1" ht="12.75">
      <c r="A2" s="9" t="s">
        <v>25</v>
      </c>
      <c r="B2" s="11" t="s">
        <v>159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  <c r="AA2" s="11"/>
      <c r="AB2" s="11"/>
      <c r="AC2" s="10"/>
      <c r="AD2" s="10"/>
      <c r="AE2" s="11"/>
      <c r="AF2" s="11"/>
      <c r="AG2" s="11"/>
      <c r="AH2" s="11"/>
      <c r="AI2" s="11"/>
      <c r="AJ2" s="11"/>
      <c r="AK2" s="12"/>
      <c r="BB2" s="8"/>
    </row>
    <row r="3" spans="1:54" s="7" customFormat="1" ht="12.75">
      <c r="A3" s="9"/>
      <c r="B3" s="11" t="s">
        <v>156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  <c r="AA3" s="11"/>
      <c r="AB3" s="11"/>
      <c r="AC3" s="10"/>
      <c r="AD3" s="10"/>
      <c r="AE3" s="11"/>
      <c r="AF3" s="11"/>
      <c r="AG3" s="11"/>
      <c r="AH3" s="11"/>
      <c r="AI3" s="11"/>
      <c r="AJ3" s="11"/>
      <c r="AK3" s="12"/>
      <c r="BB3" s="8"/>
    </row>
    <row r="4" spans="1:37" s="7" customFormat="1" ht="12.75">
      <c r="A4" s="9" t="s">
        <v>26</v>
      </c>
      <c r="B4" s="11" t="s">
        <v>154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/>
    </row>
    <row r="5" spans="1:37" s="7" customFormat="1" ht="12.75">
      <c r="A5" s="9"/>
      <c r="B5" s="13" t="s">
        <v>155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1"/>
      <c r="Y5" s="11"/>
      <c r="Z5" s="11"/>
      <c r="AA5" s="11"/>
      <c r="AB5" s="11"/>
      <c r="AC5" s="13"/>
      <c r="AD5" s="13"/>
      <c r="AE5" s="11"/>
      <c r="AF5" s="11"/>
      <c r="AG5" s="11"/>
      <c r="AH5" s="11"/>
      <c r="AI5" s="11"/>
      <c r="AJ5" s="11"/>
      <c r="AK5" s="12"/>
    </row>
    <row r="6" spans="1:37" s="7" customFormat="1" ht="12.75">
      <c r="A6" s="14" t="s">
        <v>27</v>
      </c>
      <c r="B6" s="15">
        <v>37846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6"/>
      <c r="Z6" s="16"/>
      <c r="AA6" s="16"/>
      <c r="AB6" s="16"/>
      <c r="AC6" s="15"/>
      <c r="AD6" s="15"/>
      <c r="AE6" s="16"/>
      <c r="AF6" s="16"/>
      <c r="AG6" s="16"/>
      <c r="AH6" s="16"/>
      <c r="AI6" s="16"/>
      <c r="AJ6" s="16"/>
      <c r="AK6" s="17"/>
    </row>
    <row r="7" spans="19:20" ht="12.75">
      <c r="S7" s="2"/>
      <c r="T7" s="2"/>
    </row>
    <row r="8" spans="1:31" ht="12.75">
      <c r="A8" s="23" t="s">
        <v>79</v>
      </c>
      <c r="B8" s="24" t="s">
        <v>81</v>
      </c>
      <c r="C8" s="39"/>
      <c r="D8" s="38"/>
      <c r="E8" s="35"/>
      <c r="F8" s="35"/>
      <c r="G8" s="3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"/>
      <c r="AC8" s="28"/>
      <c r="AD8" s="28"/>
      <c r="AE8" s="2"/>
    </row>
    <row r="9" spans="1:31" ht="12.75">
      <c r="A9" s="25" t="s">
        <v>80</v>
      </c>
      <c r="B9" s="26" t="s">
        <v>82</v>
      </c>
      <c r="C9" s="37"/>
      <c r="D9" s="38"/>
      <c r="E9" s="35"/>
      <c r="F9" s="35"/>
      <c r="G9" s="35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"/>
      <c r="AC9" s="28"/>
      <c r="AD9" s="28"/>
      <c r="AE9" s="2"/>
    </row>
    <row r="10" spans="1:30" ht="12.75">
      <c r="A10" s="18" t="s">
        <v>71</v>
      </c>
      <c r="B10" s="19">
        <v>-0.0254173</v>
      </c>
      <c r="C10" s="37"/>
      <c r="D10" s="35"/>
      <c r="E10" s="35"/>
      <c r="F10" s="35"/>
      <c r="G10" s="35"/>
      <c r="H10" s="35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5"/>
      <c r="T10" s="35"/>
      <c r="U10" s="27"/>
      <c r="V10" s="27"/>
      <c r="W10" s="27"/>
      <c r="AC10" s="27"/>
      <c r="AD10" s="27"/>
    </row>
    <row r="11" spans="1:30" ht="12.75">
      <c r="A11" s="18" t="s">
        <v>72</v>
      </c>
      <c r="B11" s="19">
        <v>0.8089909</v>
      </c>
      <c r="C11" s="39"/>
      <c r="D11" s="38"/>
      <c r="E11" s="35"/>
      <c r="F11" s="35"/>
      <c r="G11" s="35"/>
      <c r="H11" s="35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5"/>
      <c r="T11" s="35"/>
      <c r="U11" s="27"/>
      <c r="V11" s="27"/>
      <c r="W11" s="27"/>
      <c r="AC11" s="27"/>
      <c r="AD11" s="27"/>
    </row>
    <row r="12" spans="1:30" ht="12.75">
      <c r="A12" s="18" t="s">
        <v>73</v>
      </c>
      <c r="B12" s="19">
        <v>0.0315256</v>
      </c>
      <c r="C12" s="37"/>
      <c r="D12" s="38"/>
      <c r="E12" s="35"/>
      <c r="F12" s="35"/>
      <c r="G12" s="35"/>
      <c r="H12" s="35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35"/>
      <c r="T12" s="35"/>
      <c r="U12" s="27"/>
      <c r="V12" s="27"/>
      <c r="W12" s="27"/>
      <c r="AC12" s="27"/>
      <c r="AD12" s="27"/>
    </row>
    <row r="13" spans="1:30" ht="12.75">
      <c r="A13" s="18" t="s">
        <v>74</v>
      </c>
      <c r="B13" s="19">
        <v>-2.206013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35"/>
      <c r="T13" s="35"/>
      <c r="U13" s="27"/>
      <c r="V13" s="27"/>
      <c r="W13" s="27"/>
      <c r="AC13" s="27"/>
      <c r="AD13" s="27"/>
    </row>
    <row r="14" spans="1:30" ht="12.75">
      <c r="A14" s="18" t="s">
        <v>75</v>
      </c>
      <c r="B14" s="19">
        <v>-0.1727327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35"/>
      <c r="T14" s="35"/>
      <c r="U14" s="27"/>
      <c r="V14" s="27"/>
      <c r="W14" s="27"/>
      <c r="AC14" s="27"/>
      <c r="AD14" s="27"/>
    </row>
    <row r="15" spans="1:45" ht="12.75">
      <c r="A15" s="18" t="s">
        <v>76</v>
      </c>
      <c r="B15" s="19">
        <v>3.412011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35"/>
      <c r="T15" s="35"/>
      <c r="U15" s="27"/>
      <c r="V15" s="35"/>
      <c r="W15" s="35"/>
      <c r="X15" s="2"/>
      <c r="Y15" s="2"/>
      <c r="Z15" s="2"/>
      <c r="AA15" s="2"/>
      <c r="AB15" s="2"/>
      <c r="AC15" s="35"/>
      <c r="AD15" s="35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2.75">
      <c r="A16" s="18" t="s">
        <v>77</v>
      </c>
      <c r="B16" s="19">
        <v>0.1494638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5"/>
      <c r="T16" s="35"/>
      <c r="U16" s="27"/>
      <c r="V16" s="35"/>
      <c r="W16" s="35"/>
      <c r="X16" s="2"/>
      <c r="Y16" s="2"/>
      <c r="Z16" s="2"/>
      <c r="AA16" s="2"/>
      <c r="AB16" s="2"/>
      <c r="AC16" s="35"/>
      <c r="AD16" s="35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2.75">
      <c r="A17" s="20" t="s">
        <v>78</v>
      </c>
      <c r="B17" s="21">
        <v>8.949053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5"/>
      <c r="T17" s="35"/>
      <c r="U17" s="27"/>
      <c r="V17" s="35"/>
      <c r="W17" s="35"/>
      <c r="X17" s="2"/>
      <c r="Y17" s="2"/>
      <c r="Z17" s="2"/>
      <c r="AA17" s="2"/>
      <c r="AB17" s="2"/>
      <c r="AC17" s="35"/>
      <c r="AD17" s="35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7:45" ht="12.75">
      <c r="Q18" s="30" t="s">
        <v>28</v>
      </c>
      <c r="R18" s="31"/>
      <c r="S18" s="2"/>
      <c r="T18" s="2"/>
      <c r="U18" s="2"/>
      <c r="V18" s="2"/>
      <c r="W18" s="2"/>
      <c r="X18" s="34"/>
      <c r="Y18" s="2"/>
      <c r="Z18" s="2"/>
      <c r="AA18" s="2"/>
      <c r="AB18" s="2"/>
      <c r="AC18" s="2"/>
      <c r="AD18" s="2"/>
      <c r="AE18" s="34"/>
      <c r="AF18" s="2"/>
      <c r="AG18" s="2"/>
      <c r="AH18" s="2"/>
      <c r="AI18" s="2"/>
      <c r="AJ18" s="36"/>
      <c r="AK18" s="2"/>
      <c r="AL18" s="34"/>
      <c r="AM18" s="2"/>
      <c r="AN18" s="2"/>
      <c r="AO18" s="2"/>
      <c r="AP18" s="2"/>
      <c r="AQ18" s="2"/>
      <c r="AR18" s="2"/>
      <c r="AS18" s="2"/>
    </row>
    <row r="19" spans="1:45" ht="12.75">
      <c r="A19" t="s">
        <v>21</v>
      </c>
      <c r="B19" t="s">
        <v>83</v>
      </c>
      <c r="C19" s="29" t="s">
        <v>24</v>
      </c>
      <c r="D19" t="s">
        <v>84</v>
      </c>
      <c r="E19" s="1">
        <v>37874</v>
      </c>
      <c r="F19" t="s">
        <v>85</v>
      </c>
      <c r="G19" t="s">
        <v>86</v>
      </c>
      <c r="H19" t="s">
        <v>87</v>
      </c>
      <c r="I19" t="s">
        <v>88</v>
      </c>
      <c r="J19" t="s">
        <v>89</v>
      </c>
      <c r="K19" t="s">
        <v>90</v>
      </c>
      <c r="L19" t="s">
        <v>91</v>
      </c>
      <c r="M19" t="s">
        <v>92</v>
      </c>
      <c r="N19" t="s">
        <v>93</v>
      </c>
      <c r="O19" t="s">
        <v>70</v>
      </c>
      <c r="Q19" s="32" t="s">
        <v>22</v>
      </c>
      <c r="R19" s="32" t="s">
        <v>23</v>
      </c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34"/>
      <c r="AL19" s="34"/>
      <c r="AM19" s="2"/>
      <c r="AN19" s="2"/>
      <c r="AO19" s="2"/>
      <c r="AP19" s="2"/>
      <c r="AQ19" s="2"/>
      <c r="AR19" s="2"/>
      <c r="AS19" s="2"/>
    </row>
    <row r="20" spans="1:45" ht="12.75">
      <c r="A20">
        <v>1976</v>
      </c>
      <c r="B20" t="s">
        <v>94</v>
      </c>
      <c r="C20">
        <v>21.079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3</v>
      </c>
      <c r="N20">
        <v>4.89</v>
      </c>
      <c r="S20" s="2"/>
      <c r="T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2.75">
      <c r="A21">
        <v>1976</v>
      </c>
      <c r="B21" t="s">
        <v>95</v>
      </c>
      <c r="C21">
        <v>20.623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4.8255</v>
      </c>
      <c r="O21">
        <f>C21-C20</f>
        <v>-0.4559999999999995</v>
      </c>
      <c r="R21">
        <f>$C$21</f>
        <v>20.623</v>
      </c>
      <c r="S21" s="2"/>
      <c r="T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2.75">
      <c r="A22">
        <v>1976</v>
      </c>
      <c r="B22" t="s">
        <v>96</v>
      </c>
      <c r="C22">
        <v>21.521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4.795333</v>
      </c>
      <c r="O22">
        <f>C22-C21</f>
        <v>0.8979999999999997</v>
      </c>
      <c r="Q22">
        <f>constant+bmajor*($D22)+bdnet_tone*($M21-$M20)+bdMAhom*($N21-$N20)+ecrate*($R21-(bhom*$N20+bnet_tone*$M20+ecconstant))</f>
        <v>0.9652723270398117</v>
      </c>
      <c r="R22">
        <f>R21+Q22</f>
        <v>21.588272327039814</v>
      </c>
      <c r="S22" s="2"/>
      <c r="T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2.75">
      <c r="A23">
        <v>1976</v>
      </c>
      <c r="B23" t="s">
        <v>97</v>
      </c>
      <c r="C23">
        <v>22.316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-22</v>
      </c>
      <c r="N23">
        <v>4.69475</v>
      </c>
      <c r="O23">
        <f aca="true" t="shared" si="0" ref="O23:O86">C23-C22</f>
        <v>0.7949999999999982</v>
      </c>
      <c r="Q23">
        <f>constant+bmajor*($D23)+bdnet_tone*($M22-$M21)+bdMAhom*($N22-$N21)+ecrate*($R22-(bhom*$N21+bnet_tone*$M21+ecconstant))</f>
        <v>0.7334356314735111</v>
      </c>
      <c r="R23">
        <f aca="true" t="shared" si="1" ref="R23:R86">R22+Q23</f>
        <v>22.321707958513326</v>
      </c>
      <c r="S23" s="2"/>
      <c r="T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2.75">
      <c r="A24">
        <v>1977</v>
      </c>
      <c r="B24" t="s">
        <v>98</v>
      </c>
      <c r="C24">
        <v>22.628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-2</v>
      </c>
      <c r="N24">
        <v>4.6015</v>
      </c>
      <c r="O24">
        <f t="shared" si="0"/>
        <v>0.31200000000000117</v>
      </c>
      <c r="Q24">
        <f>constant+bmajor*($D24)+bdnet_tone*($M23-$M22)+bdMAhom*($N23-$N22)+ecrate*($R23-(bhom*$N22+bnet_tone*$M22+ecconstant))</f>
        <v>0.013509411432656826</v>
      </c>
      <c r="R24">
        <f t="shared" si="1"/>
        <v>22.335217369945983</v>
      </c>
      <c r="S24" s="2"/>
      <c r="T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2.75">
      <c r="A25">
        <v>1977</v>
      </c>
      <c r="B25" t="s">
        <v>99</v>
      </c>
      <c r="C25">
        <v>22.479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-7</v>
      </c>
      <c r="N25">
        <v>4.55225</v>
      </c>
      <c r="O25">
        <f t="shared" si="0"/>
        <v>-0.1490000000000009</v>
      </c>
      <c r="Q25">
        <f>constant+bmajor*($D25)+bdnet_tone*($M24-$M23)+bdMAhom*($N24-$N23)+ecrate*($R24-(bhom*$N23+bnet_tone*$M23+ecconstant))</f>
        <v>0.6975222417378887</v>
      </c>
      <c r="R25">
        <f t="shared" si="1"/>
        <v>23.032739611683873</v>
      </c>
      <c r="S25" s="2"/>
      <c r="T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2.75">
      <c r="A26">
        <v>1977</v>
      </c>
      <c r="B26" t="s">
        <v>100</v>
      </c>
      <c r="C26">
        <v>21.719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-5</v>
      </c>
      <c r="N26">
        <v>4.63975</v>
      </c>
      <c r="O26">
        <f t="shared" si="0"/>
        <v>-0.759999999999998</v>
      </c>
      <c r="Q26">
        <f>constant+bmajor*($D26)+bdnet_tone*($M25-$M24)+bdMAhom*($N25-$N24)+ecrate*($R25-(bhom*$N24+bnet_tone*$M24+ecconstant))</f>
        <v>0.15322011653078174</v>
      </c>
      <c r="R26">
        <f t="shared" si="1"/>
        <v>23.185959728214655</v>
      </c>
      <c r="S26" s="2"/>
      <c r="T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ht="12.75">
      <c r="A27">
        <v>1977</v>
      </c>
      <c r="B27" t="s">
        <v>101</v>
      </c>
      <c r="C27">
        <v>19.492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-3</v>
      </c>
      <c r="N27">
        <v>4.78</v>
      </c>
      <c r="O27">
        <f t="shared" si="0"/>
        <v>-2.2270000000000003</v>
      </c>
      <c r="Q27">
        <f>constant+bmajor*($D27)+bdnet_tone*($M26-$M25)+bdMAhom*($N26-$N25)+ecrate*($R26-(bhom*$N25+bnet_tone*$M25+ecconstant))</f>
        <v>-0.11235178349183508</v>
      </c>
      <c r="R27">
        <f t="shared" si="1"/>
        <v>23.07360794472282</v>
      </c>
      <c r="S27" s="2"/>
      <c r="T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ht="12.75">
      <c r="A28">
        <v>1978</v>
      </c>
      <c r="B28" t="s">
        <v>102</v>
      </c>
      <c r="C28">
        <v>20.694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-11</v>
      </c>
      <c r="N28">
        <v>4.7885</v>
      </c>
      <c r="O28">
        <f t="shared" si="0"/>
        <v>1.2019999999999982</v>
      </c>
      <c r="Q28">
        <f>constant+bmajor*($D28)+bdnet_tone*($M27-$M26)+bdMAhom*($N27-$N26)+ecrate*($R27-(bhom*$N26+bnet_tone*$M26+ecconstant))</f>
        <v>-0.10610805703673021</v>
      </c>
      <c r="R28">
        <f t="shared" si="1"/>
        <v>22.96749988768609</v>
      </c>
      <c r="S28" s="2"/>
      <c r="T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ht="12.75">
      <c r="A29">
        <v>1978</v>
      </c>
      <c r="B29" t="s">
        <v>103</v>
      </c>
      <c r="C29">
        <v>20.753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-1</v>
      </c>
      <c r="N29">
        <v>4.8315</v>
      </c>
      <c r="O29">
        <f t="shared" si="0"/>
        <v>0.05900000000000105</v>
      </c>
      <c r="Q29">
        <f>constant+bmajor*($D29)+bdnet_tone*($M28-$M27)+bdMAhom*($N28-$N27)+ecrate*($R28-(bhom*$N27+bnet_tone*$M27+ecconstant))</f>
        <v>0.021899621961971982</v>
      </c>
      <c r="R29">
        <f t="shared" si="1"/>
        <v>22.98939950964806</v>
      </c>
      <c r="S29" s="2"/>
      <c r="T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ht="12.75">
      <c r="A30">
        <v>1978</v>
      </c>
      <c r="B30" t="s">
        <v>104</v>
      </c>
      <c r="C30">
        <v>20.236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5</v>
      </c>
      <c r="N30">
        <v>4.83375</v>
      </c>
      <c r="O30">
        <f t="shared" si="0"/>
        <v>-0.5169999999999995</v>
      </c>
      <c r="Q30">
        <f>constant+bmajor*($D30)+bdnet_tone*($M29-$M28)+bdMAhom*($N29-$N28)+ecrate*($R29-(bhom*$N28+bnet_tone*$M28+ecconstant))</f>
        <v>0.30794151673732817</v>
      </c>
      <c r="R30">
        <f t="shared" si="1"/>
        <v>23.29734102638539</v>
      </c>
      <c r="S30" s="2"/>
      <c r="T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ht="12.75">
      <c r="A31">
        <v>1978</v>
      </c>
      <c r="B31" t="s">
        <v>105</v>
      </c>
      <c r="C31">
        <v>19.579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-6</v>
      </c>
      <c r="N31">
        <v>4.89</v>
      </c>
      <c r="O31">
        <f t="shared" si="0"/>
        <v>-0.657</v>
      </c>
      <c r="Q31">
        <f>constant+bmajor*($D31)+bdnet_tone*($M30-$M29)+bdMAhom*($N30-$N29)+ecrate*($R30-(bhom*$N29+bnet_tone*$M29+ecconstant))</f>
        <v>0.5020581666375612</v>
      </c>
      <c r="R31">
        <f t="shared" si="1"/>
        <v>23.79939919302295</v>
      </c>
      <c r="S31" s="2"/>
      <c r="T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ht="12.75">
      <c r="A32">
        <v>1979</v>
      </c>
      <c r="B32" t="s">
        <v>106</v>
      </c>
      <c r="C32">
        <v>18.281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5.02875</v>
      </c>
      <c r="O32">
        <f t="shared" si="0"/>
        <v>-1.2980000000000018</v>
      </c>
      <c r="Q32">
        <f>constant+bmajor*($D32)+bdnet_tone*($M31-$M30)+bdMAhom*($N31-$N30)+ecrate*($R31-(bhom*$N30+bnet_tone*$M30+ecconstant))</f>
        <v>-0.083493810472199</v>
      </c>
      <c r="R32">
        <f t="shared" si="1"/>
        <v>23.71590538255075</v>
      </c>
      <c r="S32" s="2"/>
      <c r="T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2.75">
      <c r="A33">
        <v>1979</v>
      </c>
      <c r="B33" t="s">
        <v>107</v>
      </c>
      <c r="C33">
        <v>18.425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5.0985</v>
      </c>
      <c r="O33">
        <f t="shared" si="0"/>
        <v>0.1440000000000019</v>
      </c>
      <c r="Q33">
        <f>constant+bmajor*($D33)+bdnet_tone*($M32-$M31)+bdMAhom*($N32-$N31)+ecrate*($R32-(bhom*$N31+bnet_tone*$M31+ecconstant))</f>
        <v>0.03402911568094866</v>
      </c>
      <c r="R33">
        <f t="shared" si="1"/>
        <v>23.7499344982317</v>
      </c>
      <c r="S33" s="2"/>
      <c r="T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2.75">
      <c r="A34">
        <v>1979</v>
      </c>
      <c r="B34" t="s">
        <v>108</v>
      </c>
      <c r="C34">
        <v>17.954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5.19725</v>
      </c>
      <c r="O34">
        <f t="shared" si="0"/>
        <v>-0.4710000000000001</v>
      </c>
      <c r="Q34">
        <f>constant+bmajor*($D34)+bdnet_tone*($M33-$M32)+bdMAhom*($N33-$N32)+ecrate*($R33-(bhom*$N32+bnet_tone*$M32+ecconstant))</f>
        <v>0.22789070081210927</v>
      </c>
      <c r="R34">
        <f t="shared" si="1"/>
        <v>23.97782519904381</v>
      </c>
      <c r="S34" s="2"/>
      <c r="T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2.75">
      <c r="A35">
        <v>1979</v>
      </c>
      <c r="B35" t="s">
        <v>109</v>
      </c>
      <c r="C35">
        <v>18.702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3</v>
      </c>
      <c r="N35">
        <v>5.365</v>
      </c>
      <c r="O35">
        <f t="shared" si="0"/>
        <v>0.7480000000000011</v>
      </c>
      <c r="Q35">
        <f>constant+bmajor*($D35)+bdnet_tone*($M34-$M33)+bdMAhom*($N34-$N33)+ecrate*($R34-(bhom*$N33+bnet_tone*$M33+ecconstant))</f>
        <v>0.1656604173600036</v>
      </c>
      <c r="R35">
        <f t="shared" si="1"/>
        <v>24.143485616403815</v>
      </c>
      <c r="S35" s="2"/>
      <c r="T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12.75">
      <c r="A36">
        <v>1980</v>
      </c>
      <c r="B36" t="s">
        <v>110</v>
      </c>
      <c r="C36">
        <v>19.538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-1</v>
      </c>
      <c r="N36">
        <v>5.405</v>
      </c>
      <c r="O36">
        <f t="shared" si="0"/>
        <v>0.8359999999999985</v>
      </c>
      <c r="Q36">
        <f>constant+bmajor*($D36)+bdnet_tone*($M35-$M34)+bdMAhom*($N35-$N34)+ecrate*($R35-(bhom*$N34+bnet_tone*$M34+ecconstant))</f>
        <v>0.13760722909168088</v>
      </c>
      <c r="R36">
        <f t="shared" si="1"/>
        <v>24.281092845495497</v>
      </c>
      <c r="S36" s="2"/>
      <c r="T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2.75">
      <c r="A37">
        <v>1980</v>
      </c>
      <c r="B37" t="s">
        <v>111</v>
      </c>
      <c r="C37">
        <v>18.784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-3</v>
      </c>
      <c r="N37">
        <v>5.54725</v>
      </c>
      <c r="O37">
        <f t="shared" si="0"/>
        <v>-0.7540000000000013</v>
      </c>
      <c r="Q37">
        <f>constant+bmajor*($D37)+bdnet_tone*($M36-$M35)+bdMAhom*($N36-$N35)+ecrate*($R36-(bhom*$N35+bnet_tone*$M35+ecconstant))</f>
        <v>0.35129490390505014</v>
      </c>
      <c r="R37">
        <f t="shared" si="1"/>
        <v>24.632387749400547</v>
      </c>
      <c r="S37" s="2"/>
      <c r="T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2.75">
      <c r="A38">
        <v>1980</v>
      </c>
      <c r="B38" t="s">
        <v>112</v>
      </c>
      <c r="C38">
        <v>19.414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-2</v>
      </c>
      <c r="N38">
        <v>5.79125</v>
      </c>
      <c r="O38">
        <f t="shared" si="0"/>
        <v>0.6300000000000026</v>
      </c>
      <c r="Q38">
        <f>constant+bmajor*($D38)+bdnet_tone*($M37-$M36)+bdMAhom*($N37-$N36)+ecrate*($R37-(bhom*$N36+bnet_tone*$M36+ecconstant))</f>
        <v>0.04840664940063927</v>
      </c>
      <c r="R38">
        <f t="shared" si="1"/>
        <v>24.680794398801186</v>
      </c>
      <c r="S38" s="2"/>
      <c r="T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2.75">
      <c r="A39">
        <v>1980</v>
      </c>
      <c r="B39" t="s">
        <v>113</v>
      </c>
      <c r="C39">
        <v>20.153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-2</v>
      </c>
      <c r="N39">
        <v>5.76</v>
      </c>
      <c r="O39">
        <f t="shared" si="0"/>
        <v>0.7389999999999972</v>
      </c>
      <c r="Q39">
        <f>constant+bmajor*($D39)+bdnet_tone*($M38-$M37)+bdMAhom*($N38-$N37)+ecrate*($R38-(bhom*$N37+bnet_tone*$M37+ecconstant))</f>
        <v>-0.05763706069341401</v>
      </c>
      <c r="R39">
        <f t="shared" si="1"/>
        <v>24.623157338107774</v>
      </c>
      <c r="S39" s="2"/>
      <c r="T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12.75">
      <c r="A40">
        <v>1981</v>
      </c>
      <c r="B40" t="s">
        <v>114</v>
      </c>
      <c r="C40">
        <v>20.879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7</v>
      </c>
      <c r="N40">
        <v>5.94</v>
      </c>
      <c r="O40">
        <f t="shared" si="0"/>
        <v>0.7260000000000026</v>
      </c>
      <c r="Q40">
        <f>constant+bmajor*($D40)+bdnet_tone*($M39-$M38)+bdMAhom*($N39-$N38)+ecrate*($R39-(bhom*$N38+bnet_tone*$M38+ecconstant))</f>
        <v>0.697620781276649</v>
      </c>
      <c r="R40">
        <f t="shared" si="1"/>
        <v>25.32077811938442</v>
      </c>
      <c r="S40" s="2"/>
      <c r="T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2.75">
      <c r="A41">
        <v>1981</v>
      </c>
      <c r="B41" t="s">
        <v>115</v>
      </c>
      <c r="C41">
        <v>25.625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-3</v>
      </c>
      <c r="N41">
        <v>5.9705</v>
      </c>
      <c r="O41">
        <f t="shared" si="0"/>
        <v>4.745999999999999</v>
      </c>
      <c r="Q41">
        <f>constant+bmajor*($D41)+bdnet_tone*($M40-$M39)+bdMAhom*($N40-$N39)+ecrate*($R40-(bhom*$N39+bnet_tone*$M39+ecconstant))</f>
        <v>0.37641133038625724</v>
      </c>
      <c r="R41">
        <f t="shared" si="1"/>
        <v>25.69718944977068</v>
      </c>
      <c r="S41" s="2"/>
      <c r="T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12.75">
      <c r="A42">
        <v>1981</v>
      </c>
      <c r="B42" t="s">
        <v>116</v>
      </c>
      <c r="C42">
        <v>23.474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</v>
      </c>
      <c r="N42">
        <v>5.79875</v>
      </c>
      <c r="O42">
        <f t="shared" si="0"/>
        <v>-2.151</v>
      </c>
      <c r="Q42">
        <f>constant+bmajor*($D42)+bdnet_tone*($M41-$M40)+bdMAhom*($N41-$N40)+ecrate*($R41-(bhom*$N40+bnet_tone*$M40+ecconstant))</f>
        <v>0.38064675705713447</v>
      </c>
      <c r="R42">
        <f t="shared" si="1"/>
        <v>26.077836206827815</v>
      </c>
      <c r="S42" s="2"/>
      <c r="T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2.75">
      <c r="A43">
        <v>1981</v>
      </c>
      <c r="B43" t="s">
        <v>117</v>
      </c>
      <c r="C43">
        <v>26.452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-2</v>
      </c>
      <c r="N43">
        <v>5.63</v>
      </c>
      <c r="O43">
        <f t="shared" si="0"/>
        <v>2.9780000000000015</v>
      </c>
      <c r="Q43">
        <f>constant+bmajor*($D43)+bdnet_tone*($M42-$M41)+bdMAhom*($N42-$N41)+ecrate*($R42-(bhom*$N41+bnet_tone*$M41+ecconstant))</f>
        <v>1.0568007460618332</v>
      </c>
      <c r="R43">
        <f t="shared" si="1"/>
        <v>27.134636952889647</v>
      </c>
      <c r="S43" s="2"/>
      <c r="T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>
      <c r="A44">
        <v>1982</v>
      </c>
      <c r="B44" t="s">
        <v>118</v>
      </c>
      <c r="C44">
        <v>31.108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5.41225</v>
      </c>
      <c r="O44">
        <f t="shared" si="0"/>
        <v>4.655999999999999</v>
      </c>
      <c r="Q44">
        <f>constant+bmajor*($D44)+bdnet_tone*($M43-$M42)+bdMAhom*($N43-$N42)+ecrate*($R43-(bhom*$N42+bnet_tone*$M42+ecconstant))</f>
        <v>0.5373032723214248</v>
      </c>
      <c r="R44">
        <f t="shared" si="1"/>
        <v>27.67194022521107</v>
      </c>
      <c r="S44" s="2"/>
      <c r="T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>
      <c r="A45">
        <v>1982</v>
      </c>
      <c r="B45" t="s">
        <v>119</v>
      </c>
      <c r="C45">
        <v>31.168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2</v>
      </c>
      <c r="N45">
        <v>5.31975</v>
      </c>
      <c r="O45">
        <f t="shared" si="0"/>
        <v>0.05999999999999872</v>
      </c>
      <c r="Q45">
        <f>constant+bmajor*($D45)+bdnet_tone*($M44-$M43)+bdMAhom*($N44-$N43)+ecrate*($R44-(bhom*$N43+bnet_tone*$M43+ecconstant))</f>
        <v>0.6134848590393741</v>
      </c>
      <c r="R45">
        <f t="shared" si="1"/>
        <v>28.285425084250445</v>
      </c>
      <c r="S45" s="2"/>
      <c r="T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>
      <c r="A46">
        <v>1982</v>
      </c>
      <c r="B46" t="s">
        <v>120</v>
      </c>
      <c r="C46">
        <v>30.641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2</v>
      </c>
      <c r="N46">
        <v>5.267</v>
      </c>
      <c r="O46">
        <f t="shared" si="0"/>
        <v>-0.527000000000001</v>
      </c>
      <c r="Q46">
        <f>constant+bmajor*($D46)+bdnet_tone*($M45-$M44)+bdMAhom*($N45-$N44)+ecrate*($R45-(bhom*$N44+bnet_tone*$M44+ecconstant))</f>
        <v>0.08004515885532495</v>
      </c>
      <c r="R46">
        <f t="shared" si="1"/>
        <v>28.36547024310577</v>
      </c>
      <c r="S46" s="2"/>
      <c r="T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>
      <c r="A47">
        <v>1982</v>
      </c>
      <c r="B47" t="s">
        <v>121</v>
      </c>
      <c r="C47">
        <v>29.874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-5</v>
      </c>
      <c r="N47">
        <v>5.25225</v>
      </c>
      <c r="O47">
        <f t="shared" si="0"/>
        <v>-0.7669999999999995</v>
      </c>
      <c r="Q47">
        <f>constant+bmajor*($D47)+bdnet_tone*($M46-$M45)+bdMAhom*($N46-$N45)+ecrate*($R46-(bhom*$N45+bnet_tone*$M45+ecconstant))</f>
        <v>-0.07598661750820768</v>
      </c>
      <c r="R47">
        <f t="shared" si="1"/>
        <v>28.289483625597562</v>
      </c>
      <c r="S47" s="2"/>
      <c r="T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>
      <c r="A48">
        <v>1983</v>
      </c>
      <c r="B48" t="s">
        <v>122</v>
      </c>
      <c r="C48">
        <v>27.964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-6</v>
      </c>
      <c r="N48">
        <v>5.14175</v>
      </c>
      <c r="O48">
        <f t="shared" si="0"/>
        <v>-1.9100000000000001</v>
      </c>
      <c r="Q48">
        <f>constant+bmajor*($D48)+bdnet_tone*($M47-$M46)+bdMAhom*($N47-$N46)+ecrate*($R47-(bhom*$N46+bnet_tone*$M46+ecconstant))</f>
        <v>-0.39845798767439555</v>
      </c>
      <c r="R48">
        <f t="shared" si="1"/>
        <v>27.891025637923168</v>
      </c>
      <c r="S48" s="2"/>
      <c r="T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ht="12.75">
      <c r="A49">
        <v>1983</v>
      </c>
      <c r="B49" t="s">
        <v>123</v>
      </c>
      <c r="C49">
        <v>27.093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-6</v>
      </c>
      <c r="N49">
        <v>4.95875</v>
      </c>
      <c r="O49">
        <f t="shared" si="0"/>
        <v>-0.8709999999999987</v>
      </c>
      <c r="Q49">
        <f>constant+bmajor*($D49)+bdnet_tone*($M48-$M47)+bdMAhom*($N48-$N47)+ecrate*($R48-(bhom*$N47+bnet_tone*$M47+ecconstant))</f>
        <v>-0.11866606557943155</v>
      </c>
      <c r="R49">
        <f t="shared" si="1"/>
        <v>27.772359572343735</v>
      </c>
      <c r="S49" s="2"/>
      <c r="T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ht="12.75">
      <c r="A50">
        <v>1983</v>
      </c>
      <c r="B50" t="s">
        <v>124</v>
      </c>
      <c r="C50">
        <v>27.005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-9</v>
      </c>
      <c r="N50">
        <v>4.8385</v>
      </c>
      <c r="O50">
        <f t="shared" si="0"/>
        <v>-0.08800000000000097</v>
      </c>
      <c r="Q50">
        <f>constant+bmajor*($D50)+bdnet_tone*($M49-$M48)+bdMAhom*($N49-$N48)+ecrate*($R49-(bhom*$N48+bnet_tone*$M48+ecconstant))</f>
        <v>0.002350772193423667</v>
      </c>
      <c r="R50">
        <f t="shared" si="1"/>
        <v>27.77471034453716</v>
      </c>
      <c r="S50" s="2"/>
      <c r="T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ht="12.75">
      <c r="A51">
        <v>1983</v>
      </c>
      <c r="B51" t="s">
        <v>125</v>
      </c>
      <c r="C51">
        <v>26.996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-11</v>
      </c>
      <c r="N51">
        <v>4.8275</v>
      </c>
      <c r="O51">
        <f t="shared" si="0"/>
        <v>-0.009000000000000341</v>
      </c>
      <c r="Q51">
        <f>constant+bmajor*($D51)+bdnet_tone*($M50-$M49)+bdMAhom*($N50-$N49)+ecrate*($R50-(bhom*$N49+bnet_tone*$M49+ecconstant))</f>
        <v>-0.33891335344475526</v>
      </c>
      <c r="R51">
        <f t="shared" si="1"/>
        <v>27.435796991092403</v>
      </c>
      <c r="S51" s="2"/>
      <c r="T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ht="12.75">
      <c r="A52">
        <v>1984</v>
      </c>
      <c r="B52" t="s">
        <v>126</v>
      </c>
      <c r="C52">
        <v>26.755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10</v>
      </c>
      <c r="N52">
        <v>4.79025</v>
      </c>
      <c r="O52">
        <f t="shared" si="0"/>
        <v>-0.24099999999999966</v>
      </c>
      <c r="Q52">
        <f>constant+bmajor*($D52)+bdnet_tone*($M51-$M50)+bdMAhom*($N51-$N50)+ecrate*($R51-(bhom*$N50+bnet_tone*$M50+ecconstant))</f>
        <v>-0.6381763584302484</v>
      </c>
      <c r="R52">
        <f t="shared" si="1"/>
        <v>26.797620632662156</v>
      </c>
      <c r="S52" s="2"/>
      <c r="T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ht="12.75">
      <c r="A53">
        <v>1984</v>
      </c>
      <c r="B53" t="s">
        <v>127</v>
      </c>
      <c r="C53">
        <v>26.859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</v>
      </c>
      <c r="N53">
        <v>4.74475</v>
      </c>
      <c r="O53">
        <f t="shared" si="0"/>
        <v>0.10400000000000276</v>
      </c>
      <c r="Q53">
        <f>constant+bmajor*($D53)+bdnet_tone*($M52-$M51)+bdMAhom*($N52-$N51)+ecrate*($R52-(bhom*$N51+bnet_tone*$M51+ecconstant))</f>
        <v>0.19693661223799808</v>
      </c>
      <c r="R53">
        <f t="shared" si="1"/>
        <v>26.994557244900154</v>
      </c>
      <c r="S53" s="2"/>
      <c r="T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ht="12.75">
      <c r="A54">
        <v>1984</v>
      </c>
      <c r="B54" t="s">
        <v>128</v>
      </c>
      <c r="C54">
        <v>26.631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5</v>
      </c>
      <c r="N54">
        <v>4.67</v>
      </c>
      <c r="O54">
        <f t="shared" si="0"/>
        <v>-0.22800000000000153</v>
      </c>
      <c r="Q54">
        <f>constant+bmajor*($D54)+bdnet_tone*($M53-$M52)+bdMAhom*($N53-$N52)+ecrate*($R53-(bhom*$N52+bnet_tone*$M52+ecconstant))</f>
        <v>-0.14986325177038512</v>
      </c>
      <c r="R54">
        <f t="shared" si="1"/>
        <v>26.84469399312977</v>
      </c>
      <c r="S54" s="2"/>
      <c r="T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ht="12.75">
      <c r="A55">
        <v>1984</v>
      </c>
      <c r="B55" t="s">
        <v>129</v>
      </c>
      <c r="C55">
        <v>26.269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5</v>
      </c>
      <c r="N55">
        <v>4.67225</v>
      </c>
      <c r="O55">
        <f t="shared" si="0"/>
        <v>-0.3620000000000019</v>
      </c>
      <c r="Q55">
        <f>constant+bmajor*($D55)+bdnet_tone*($M54-$M53)+bdMAhom*($N54-$N53)+ecrate*($R54-(bhom*$N53+bnet_tone*$M53+ecconstant))</f>
        <v>-0.020491748965785178</v>
      </c>
      <c r="R55">
        <f t="shared" si="1"/>
        <v>26.824202244163985</v>
      </c>
      <c r="S55" s="2"/>
      <c r="T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ht="12.75">
      <c r="A56">
        <v>1985</v>
      </c>
      <c r="B56" t="s">
        <v>130</v>
      </c>
      <c r="C56">
        <v>25.55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2</v>
      </c>
      <c r="N56">
        <v>4.70725</v>
      </c>
      <c r="O56">
        <f t="shared" si="0"/>
        <v>-0.7189999999999976</v>
      </c>
      <c r="Q56">
        <f>constant+bmajor*($D56)+bdnet_tone*($M55-$M54)+bdMAhom*($N55-$N54)+ecrate*($R55-(bhom*$N54+bnet_tone*$M54+ecconstant))</f>
        <v>-0.2365785680793053</v>
      </c>
      <c r="R56">
        <f t="shared" si="1"/>
        <v>26.58762367608468</v>
      </c>
      <c r="S56" s="2"/>
      <c r="T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ht="12.75">
      <c r="A57">
        <v>1985</v>
      </c>
      <c r="B57" t="s">
        <v>131</v>
      </c>
      <c r="C57">
        <v>26.296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4.718</v>
      </c>
      <c r="O57">
        <f t="shared" si="0"/>
        <v>0.7459999999999987</v>
      </c>
      <c r="Q57">
        <f>constant+bmajor*($D57)+bdnet_tone*($M56-$M55)+bdMAhom*($N56-$N55)+ecrate*($R56-(bhom*$N55+bnet_tone*$M55+ecconstant))</f>
        <v>-0.36121136578979907</v>
      </c>
      <c r="R57">
        <f t="shared" si="1"/>
        <v>26.22641231029488</v>
      </c>
      <c r="S57" s="2"/>
      <c r="T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ht="12.75">
      <c r="A58">
        <v>1985</v>
      </c>
      <c r="B58" t="s">
        <v>132</v>
      </c>
      <c r="C58">
        <v>30.036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4.7985</v>
      </c>
      <c r="O58">
        <f t="shared" si="0"/>
        <v>3.740000000000002</v>
      </c>
      <c r="Q58">
        <f>constant+bmajor*($D58)+bdnet_tone*($M57-$M56)+bdMAhom*($N57-$N56)+ecrate*($R57-(bhom*$N56+bnet_tone*$M56+ecconstant))</f>
        <v>-0.2390953876989292</v>
      </c>
      <c r="R58">
        <f t="shared" si="1"/>
        <v>25.98731692259595</v>
      </c>
      <c r="S58" s="2"/>
      <c r="T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ht="12.75">
      <c r="A59">
        <v>1985</v>
      </c>
      <c r="B59" t="s">
        <v>133</v>
      </c>
      <c r="C59">
        <v>27.742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-2</v>
      </c>
      <c r="N59">
        <v>4.74525</v>
      </c>
      <c r="O59">
        <f t="shared" si="0"/>
        <v>-2.2940000000000005</v>
      </c>
      <c r="Q59">
        <f>constant+bmajor*($D59)+bdnet_tone*($M58-$M57)+bdMAhom*($N58-$N57)+ecrate*($R58-(bhom*$N57+bnet_tone*$M57+ecconstant))</f>
        <v>-0.33962120517146477</v>
      </c>
      <c r="R59">
        <f t="shared" si="1"/>
        <v>25.647695717424487</v>
      </c>
      <c r="S59" s="2"/>
      <c r="T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ht="12.75">
      <c r="A60">
        <v>1986</v>
      </c>
      <c r="B60" t="s">
        <v>134</v>
      </c>
      <c r="C60">
        <v>25.557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-1</v>
      </c>
      <c r="N60">
        <v>4.814</v>
      </c>
      <c r="O60">
        <f t="shared" si="0"/>
        <v>-2.1850000000000023</v>
      </c>
      <c r="Q60">
        <f>constant+bmajor*($D60)+bdnet_tone*($M59-$M58)+bdMAhom*($N59-$N58)+ecrate*($R59-(bhom*$N58+bnet_tone*$M58+ecconstant))</f>
        <v>-0.03303612594193968</v>
      </c>
      <c r="R60">
        <f t="shared" si="1"/>
        <v>25.614659591482546</v>
      </c>
      <c r="S60" s="2"/>
      <c r="T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ht="12.75">
      <c r="A61">
        <v>1986</v>
      </c>
      <c r="B61" t="s">
        <v>135</v>
      </c>
      <c r="C61">
        <v>23.45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9</v>
      </c>
      <c r="N61">
        <v>4.99775</v>
      </c>
      <c r="O61">
        <f t="shared" si="0"/>
        <v>-2.1069999999999993</v>
      </c>
      <c r="Q61">
        <f>constant+bmajor*($D61)+bdnet_tone*($M60-$M59)+bdMAhom*($N60-$N59)+ecrate*($R60-(bhom*$N59+bnet_tone*$M59+ecconstant))</f>
        <v>-0.2791964825977048</v>
      </c>
      <c r="R61">
        <f t="shared" si="1"/>
        <v>25.33546310888484</v>
      </c>
      <c r="S61" s="2"/>
      <c r="T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ht="12.75">
      <c r="A62">
        <v>1986</v>
      </c>
      <c r="B62" t="s">
        <v>136</v>
      </c>
      <c r="C62">
        <v>24.439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7</v>
      </c>
      <c r="N62">
        <v>5.192</v>
      </c>
      <c r="O62">
        <f t="shared" si="0"/>
        <v>0.9890000000000008</v>
      </c>
      <c r="Q62">
        <f>constant+bmajor*($D62)+bdnet_tone*($M61-$M60)+bdMAhom*($N61-$N60)+ecrate*($R61-(bhom*$N60+bnet_tone*$M60+ecconstant))</f>
        <v>-0.1345950258702366</v>
      </c>
      <c r="R62">
        <f t="shared" si="1"/>
        <v>25.200868083014605</v>
      </c>
      <c r="S62" s="2"/>
      <c r="T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ht="12.75">
      <c r="A63">
        <v>1986</v>
      </c>
      <c r="B63" t="s">
        <v>137</v>
      </c>
      <c r="C63">
        <v>26.667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-5</v>
      </c>
      <c r="N63">
        <v>5.15225</v>
      </c>
      <c r="O63">
        <f t="shared" si="0"/>
        <v>2.2280000000000015</v>
      </c>
      <c r="Q63">
        <f>constant+bmajor*($D63)+bdnet_tone*($M62-$M61)+bdMAhom*($N62-$N61)+ecrate*($R62-(bhom*$N61+bnet_tone*$M61+ecconstant))</f>
        <v>-0.1463475638180321</v>
      </c>
      <c r="R63">
        <f t="shared" si="1"/>
        <v>25.054520519196572</v>
      </c>
      <c r="S63" s="2"/>
      <c r="T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ht="12.75">
      <c r="A64">
        <v>1987</v>
      </c>
      <c r="B64" t="s">
        <v>138</v>
      </c>
      <c r="C64">
        <v>26.543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5.17125</v>
      </c>
      <c r="O64">
        <f t="shared" si="0"/>
        <v>-0.12400000000000233</v>
      </c>
      <c r="Q64">
        <f>constant+bmajor*($D64)+bdnet_tone*($M63-$M62)+bdMAhom*($N63-$N62)+ecrate*($R63-(bhom*$N62+bnet_tone*$M62+ecconstant))</f>
        <v>0.142732237291456</v>
      </c>
      <c r="R64">
        <f t="shared" si="1"/>
        <v>25.197252756488027</v>
      </c>
      <c r="S64" s="2"/>
      <c r="T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ht="12.75">
      <c r="A65">
        <v>1987</v>
      </c>
      <c r="B65" t="s">
        <v>139</v>
      </c>
      <c r="C65">
        <v>32.54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11</v>
      </c>
      <c r="N65">
        <v>5.1165</v>
      </c>
      <c r="O65">
        <f t="shared" si="0"/>
        <v>5.997</v>
      </c>
      <c r="Q65">
        <f>constant+bmajor*($D65)+bdnet_tone*($M64-$M63)+bdMAhom*($N64-$N63)+ecrate*($R64-(bhom*$N63+bnet_tone*$M63+ecconstant))</f>
        <v>0.19117492667167185</v>
      </c>
      <c r="R65">
        <f t="shared" si="1"/>
        <v>25.388427683159698</v>
      </c>
      <c r="S65" s="2"/>
      <c r="T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ht="12.75">
      <c r="A66">
        <v>1987</v>
      </c>
      <c r="B66" t="s">
        <v>140</v>
      </c>
      <c r="C66">
        <v>35.448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</v>
      </c>
      <c r="N66">
        <v>4.9495</v>
      </c>
      <c r="O66">
        <f t="shared" si="0"/>
        <v>2.9080000000000013</v>
      </c>
      <c r="Q66">
        <f>constant+bmajor*($D66)+bdnet_tone*($M65-$M64)+bdMAhom*($N65-$N64)+ecrate*($R65-(bhom*$N64+bnet_tone*$M64+ecconstant))</f>
        <v>0.6502842043734033</v>
      </c>
      <c r="R66">
        <f t="shared" si="1"/>
        <v>26.0387118875331</v>
      </c>
      <c r="S66" s="2"/>
      <c r="T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ht="12.75">
      <c r="A67">
        <v>1987</v>
      </c>
      <c r="B67" t="s">
        <v>141</v>
      </c>
      <c r="C67">
        <v>36.955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-3</v>
      </c>
      <c r="N67">
        <v>5.02525</v>
      </c>
      <c r="O67">
        <f t="shared" si="0"/>
        <v>1.506999999999998</v>
      </c>
      <c r="Q67">
        <f>constant+bmajor*($D67)+bdnet_tone*($M66-$M65)+bdMAhom*($N66-$N65)+ecrate*($R66-(bhom*$N65+bnet_tone*$M65+ecconstant))</f>
        <v>0.6589989787063282</v>
      </c>
      <c r="R67">
        <f t="shared" si="1"/>
        <v>26.69771086623943</v>
      </c>
      <c r="S67" s="2"/>
      <c r="T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ht="12.75">
      <c r="A68">
        <v>1988</v>
      </c>
      <c r="B68" t="s">
        <v>142</v>
      </c>
      <c r="C68">
        <v>32.441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5.0045</v>
      </c>
      <c r="O68">
        <f t="shared" si="0"/>
        <v>-4.513999999999996</v>
      </c>
      <c r="Q68">
        <f>constant+bmajor*($D68)+bdnet_tone*($M67-$M66)+bdMAhom*($N67-$N66)+ecrate*($R67-(bhom*$N66+bnet_tone*$M66+ecconstant))</f>
        <v>-0.49288993635989087</v>
      </c>
      <c r="R68">
        <f t="shared" si="1"/>
        <v>26.20482092987954</v>
      </c>
      <c r="S68" s="2"/>
      <c r="T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ht="12.75">
      <c r="A69">
        <v>1988</v>
      </c>
      <c r="B69" t="s">
        <v>143</v>
      </c>
      <c r="C69">
        <v>29.159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3</v>
      </c>
      <c r="N69">
        <v>4.9785</v>
      </c>
      <c r="O69">
        <f t="shared" si="0"/>
        <v>-3.2820000000000036</v>
      </c>
      <c r="Q69">
        <f>constant+bmajor*($D69)+bdnet_tone*($M68-$M67)+bdMAhom*($N68-$N67)+ecrate*($R68-(bhom*$N67+bnet_tone*$M67+ecconstant))</f>
        <v>0.05008347804782312</v>
      </c>
      <c r="R69">
        <f t="shared" si="1"/>
        <v>26.254904407927363</v>
      </c>
      <c r="S69" s="2"/>
      <c r="T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ht="12.75">
      <c r="A70">
        <v>1988</v>
      </c>
      <c r="B70" t="s">
        <v>144</v>
      </c>
      <c r="C70">
        <v>27.908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-8</v>
      </c>
      <c r="N70">
        <v>5.11325</v>
      </c>
      <c r="O70">
        <f t="shared" si="0"/>
        <v>-1.2509999999999977</v>
      </c>
      <c r="Q70">
        <f>constant+bmajor*($D70)+bdnet_tone*($M69-$M68)+bdMAhom*($N69-$N68)+ecrate*($R69-(bhom*$N68+bnet_tone*$M68+ecconstant))</f>
        <v>0.0810025929607337</v>
      </c>
      <c r="R70">
        <f t="shared" si="1"/>
        <v>26.335907000888096</v>
      </c>
      <c r="S70" s="2"/>
      <c r="T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ht="12.75">
      <c r="A71">
        <v>1988</v>
      </c>
      <c r="B71" t="s">
        <v>145</v>
      </c>
      <c r="C71">
        <v>30.195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-1</v>
      </c>
      <c r="N71">
        <v>5.17</v>
      </c>
      <c r="O71">
        <f t="shared" si="0"/>
        <v>2.286999999999999</v>
      </c>
      <c r="Q71">
        <f>constant+bmajor*($D71)+bdnet_tone*($M70-$M69)+bdMAhom*($N70-$N69)+ecrate*($R70-(bhom*$N69+bnet_tone*$M69+ecconstant))</f>
        <v>-0.6611275346098053</v>
      </c>
      <c r="R71">
        <f t="shared" si="1"/>
        <v>25.67477946627829</v>
      </c>
      <c r="S71" s="2"/>
      <c r="T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ht="12.75">
      <c r="A72">
        <v>1989</v>
      </c>
      <c r="B72" t="s">
        <v>146</v>
      </c>
      <c r="C72">
        <v>32.674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11</v>
      </c>
      <c r="N72">
        <v>5.215</v>
      </c>
      <c r="O72">
        <f t="shared" si="0"/>
        <v>2.478999999999999</v>
      </c>
      <c r="Q72">
        <f>constant+bmajor*($D72)+bdnet_tone*($M71-$M70)+bdMAhom*($N71-$N70)+ecrate*($R71-(bhom*$N70+bnet_tone*$M70+ecconstant))</f>
        <v>-0.011972468187227137</v>
      </c>
      <c r="R72">
        <f t="shared" si="1"/>
        <v>25.662806998091064</v>
      </c>
      <c r="S72" s="2"/>
      <c r="T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ht="12.75">
      <c r="A73">
        <v>1989</v>
      </c>
      <c r="B73" t="s">
        <v>147</v>
      </c>
      <c r="C73">
        <v>33.553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3</v>
      </c>
      <c r="N73">
        <v>5.31425</v>
      </c>
      <c r="O73">
        <f t="shared" si="0"/>
        <v>0.8789999999999978</v>
      </c>
      <c r="Q73">
        <f>constant+bmajor*($D73)+bdnet_tone*($M72-$M71)+bdMAhom*($N72-$N71)+ecrate*($R72-(bhom*$N71+bnet_tone*$M71+ecconstant))</f>
        <v>0.38781173466432495</v>
      </c>
      <c r="R73">
        <f t="shared" si="1"/>
        <v>26.05061873275539</v>
      </c>
      <c r="S73" s="2"/>
      <c r="T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ht="12.75">
      <c r="A74">
        <v>1989</v>
      </c>
      <c r="B74" t="s">
        <v>148</v>
      </c>
      <c r="C74">
        <v>31.913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-1</v>
      </c>
      <c r="N74">
        <v>5.34075</v>
      </c>
      <c r="O74">
        <f t="shared" si="0"/>
        <v>-1.639999999999997</v>
      </c>
      <c r="Q74">
        <f>constant+bmajor*($D74)+bdnet_tone*($M73-$M72)+bdMAhom*($N73-$N72)+ecrate*($R73-(bhom*$N72+bnet_tone*$M72+ecconstant))</f>
        <v>-0.0930353456301225</v>
      </c>
      <c r="R74">
        <f t="shared" si="1"/>
        <v>25.957583387125265</v>
      </c>
      <c r="S74" s="2"/>
      <c r="T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ht="12.75">
      <c r="A75">
        <v>1989</v>
      </c>
      <c r="B75" t="s">
        <v>149</v>
      </c>
      <c r="C75">
        <v>30.408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5.375</v>
      </c>
      <c r="O75">
        <f t="shared" si="0"/>
        <v>-1.504999999999999</v>
      </c>
      <c r="Q75">
        <f>constant+bmajor*($D75)+bdnet_tone*($M74-$M73)+bdMAhom*($N74-$N73)+ecrate*($R74-(bhom*$N73+bnet_tone*$M73+ecconstant))</f>
        <v>0.06158102359754944</v>
      </c>
      <c r="R75">
        <f t="shared" si="1"/>
        <v>26.019164410722816</v>
      </c>
      <c r="S75" s="2"/>
      <c r="T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ht="12.75">
      <c r="A76">
        <v>1990</v>
      </c>
      <c r="B76" t="s">
        <v>150</v>
      </c>
      <c r="C76">
        <v>32.309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-2</v>
      </c>
      <c r="N76">
        <v>5.49825</v>
      </c>
      <c r="O76">
        <f t="shared" si="0"/>
        <v>1.9009999999999962</v>
      </c>
      <c r="Q76">
        <f>constant+bmajor*($D76)+bdnet_tone*($M75-$M74)+bdMAhom*($N75-$N74)+ecrate*($R75-(bhom*$N74+bnet_tone*$M74+ecconstant))</f>
        <v>0.10382441908792138</v>
      </c>
      <c r="R76">
        <f t="shared" si="1"/>
        <v>26.122988829810737</v>
      </c>
      <c r="S76" s="2"/>
      <c r="T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ht="12.75">
      <c r="A77">
        <v>1990</v>
      </c>
      <c r="B77" t="s">
        <v>151</v>
      </c>
      <c r="C77">
        <v>32.664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16</v>
      </c>
      <c r="N77">
        <v>5.63675</v>
      </c>
      <c r="O77">
        <f t="shared" si="0"/>
        <v>0.355000000000004</v>
      </c>
      <c r="Q77">
        <f>constant+bmajor*($D77)+bdnet_tone*($M76-$M75)+bdMAhom*($N76-$N75)+ecrate*($R76-(bhom*$N75+bnet_tone*$M75+ecconstant))</f>
        <v>-0.15901834328906073</v>
      </c>
      <c r="R77">
        <f t="shared" si="1"/>
        <v>25.963970486521678</v>
      </c>
      <c r="S77" s="2"/>
      <c r="T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ht="12.75">
      <c r="A78">
        <v>1990</v>
      </c>
      <c r="B78" t="s">
        <v>152</v>
      </c>
      <c r="C78">
        <v>32.589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9</v>
      </c>
      <c r="N78">
        <v>5.8255</v>
      </c>
      <c r="O78">
        <f t="shared" si="0"/>
        <v>-0.07500000000000284</v>
      </c>
      <c r="Q78">
        <f>constant+bmajor*($D78)+bdnet_tone*($M77-$M76)+bdMAhom*($N77-$N76)+ecrate*($R77-(bhom*$N76+bnet_tone*$M76+ecconstant))</f>
        <v>0.4863243985749215</v>
      </c>
      <c r="R78">
        <f t="shared" si="1"/>
        <v>26.4502948850966</v>
      </c>
      <c r="S78" s="2"/>
      <c r="T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ht="12.75">
      <c r="A79">
        <v>1990</v>
      </c>
      <c r="B79" t="s">
        <v>153</v>
      </c>
      <c r="C79">
        <v>30.981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5.85975</v>
      </c>
      <c r="O79">
        <f t="shared" si="0"/>
        <v>-1.607999999999997</v>
      </c>
      <c r="Q79">
        <f>constant+bmajor*($D79)+bdnet_tone*($M78-$M77)+bdMAhom*($N78-$N77)+ecrate*($R78-(bhom*$N77+bnet_tone*$M77+ecconstant))</f>
        <v>0.04966643529154868</v>
      </c>
      <c r="R79">
        <f t="shared" si="1"/>
        <v>26.49996132038815</v>
      </c>
      <c r="S79" s="2"/>
      <c r="T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ht="12.75">
      <c r="A80">
        <v>1991</v>
      </c>
      <c r="B80" t="s">
        <v>0</v>
      </c>
      <c r="C80">
        <v>29.23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2</v>
      </c>
      <c r="N80">
        <v>5.83725</v>
      </c>
      <c r="O80">
        <f t="shared" si="0"/>
        <v>-1.7510000000000012</v>
      </c>
      <c r="Q80">
        <f>constant+bmajor*($D80)+bdnet_tone*($M79-$M78)+bdMAhom*($N79-$N78)+ecrate*($R79-(bhom*$N78+bnet_tone*$M78+ecconstant))</f>
        <v>0.24938703466721213</v>
      </c>
      <c r="R80">
        <f t="shared" si="1"/>
        <v>26.74934835505536</v>
      </c>
      <c r="S80" s="2"/>
      <c r="T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ht="12.75">
      <c r="A81">
        <v>1991</v>
      </c>
      <c r="B81" t="s">
        <v>1</v>
      </c>
      <c r="C81">
        <v>26.553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11</v>
      </c>
      <c r="N81">
        <v>5.8795</v>
      </c>
      <c r="O81">
        <f t="shared" si="0"/>
        <v>-2.6769999999999996</v>
      </c>
      <c r="Q81">
        <f>constant+bmajor*($D81)+bdnet_tone*($M80-$M79)+bdMAhom*($N80-$N79)+ecrate*($R80-(bhom*$N79+bnet_tone*$M79+ecconstant))</f>
        <v>0.46611278616955587</v>
      </c>
      <c r="R81">
        <f t="shared" si="1"/>
        <v>27.215461141224917</v>
      </c>
      <c r="S81" s="2"/>
      <c r="T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ht="12.75">
      <c r="A82">
        <v>1991</v>
      </c>
      <c r="B82" t="s">
        <v>2</v>
      </c>
      <c r="C82">
        <v>25.055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7</v>
      </c>
      <c r="N82">
        <v>5.9325</v>
      </c>
      <c r="O82">
        <f t="shared" si="0"/>
        <v>-1.498000000000001</v>
      </c>
      <c r="Q82">
        <f>constant+bmajor*($D82)+bdnet_tone*($M81-$M80)+bdMAhom*($N81-$N80)+ecrate*($R81-(bhom*$N80+bnet_tone*$M80+ecconstant))</f>
        <v>0.5018135636821419</v>
      </c>
      <c r="R82">
        <f t="shared" si="1"/>
        <v>27.71727470490706</v>
      </c>
      <c r="S82" s="2"/>
      <c r="T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ht="12.75">
      <c r="A83">
        <v>1991</v>
      </c>
      <c r="B83" t="s">
        <v>3</v>
      </c>
      <c r="C83">
        <v>24.604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4</v>
      </c>
      <c r="N83">
        <v>6.17475</v>
      </c>
      <c r="O83">
        <f t="shared" si="0"/>
        <v>-0.4510000000000005</v>
      </c>
      <c r="Q83">
        <f>constant+bmajor*($D83)+bdnet_tone*($M82-$M81)+bdMAhom*($N82-$N81)+ecrate*($R82-(bhom*$N81+bnet_tone*$M81+ecconstant))</f>
        <v>0.23884279182846724</v>
      </c>
      <c r="R83">
        <f t="shared" si="1"/>
        <v>27.956117496735526</v>
      </c>
      <c r="S83" s="2"/>
      <c r="T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ht="12.75">
      <c r="A84">
        <v>1992</v>
      </c>
      <c r="B84" t="s">
        <v>4</v>
      </c>
      <c r="C84">
        <v>24.547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12</v>
      </c>
      <c r="N84">
        <v>6.17875</v>
      </c>
      <c r="O84">
        <f t="shared" si="0"/>
        <v>-0.05699999999999861</v>
      </c>
      <c r="Q84">
        <f>constant+bmajor*($D84)+bdnet_tone*($M83-$M82)+bdMAhom*($N83-$N82)+ecrate*($R83-(bhom*$N82+bnet_tone*$M82+ecconstant))</f>
        <v>-0.2604082803942794</v>
      </c>
      <c r="R84">
        <f t="shared" si="1"/>
        <v>27.695709216341246</v>
      </c>
      <c r="S84" s="2"/>
      <c r="T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ht="12.75">
      <c r="A85">
        <v>1992</v>
      </c>
      <c r="B85" t="s">
        <v>5</v>
      </c>
      <c r="C85">
        <v>29.664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6</v>
      </c>
      <c r="N85">
        <v>6.08325</v>
      </c>
      <c r="O85">
        <f t="shared" si="0"/>
        <v>5.117000000000001</v>
      </c>
      <c r="Q85">
        <f>constant+bmajor*($D85)+bdnet_tone*($M84-$M83)+bdMAhom*($N84-$N83)+ecrate*($R84-(bhom*$N83+bnet_tone*$M83+ecconstant))</f>
        <v>0.7222589676551667</v>
      </c>
      <c r="R85">
        <f t="shared" si="1"/>
        <v>28.417968183996415</v>
      </c>
      <c r="S85" s="2"/>
      <c r="T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ht="12.75">
      <c r="A86">
        <v>1992</v>
      </c>
      <c r="B86" t="s">
        <v>6</v>
      </c>
      <c r="C86">
        <v>30.681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11</v>
      </c>
      <c r="N86">
        <v>5.93875</v>
      </c>
      <c r="O86">
        <f t="shared" si="0"/>
        <v>1.0169999999999995</v>
      </c>
      <c r="Q86">
        <f>constant+bmajor*($D86)+bdnet_tone*($M85-$M84)+bdMAhom*($N85-$N84)+ecrate*($R85-(bhom*$N84+bnet_tone*$M84+ecconstant))</f>
        <v>0.5845368688727947</v>
      </c>
      <c r="R86">
        <f t="shared" si="1"/>
        <v>29.00250505286921</v>
      </c>
      <c r="S86" s="2"/>
      <c r="T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ht="12.75">
      <c r="A87">
        <v>1992</v>
      </c>
      <c r="B87" t="s">
        <v>7</v>
      </c>
      <c r="C87">
        <v>31.688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7</v>
      </c>
      <c r="N87">
        <v>5.94025</v>
      </c>
      <c r="O87">
        <f aca="true" t="shared" si="2" ref="O87:O141">C87-C86</f>
        <v>1.006999999999998</v>
      </c>
      <c r="Q87">
        <f>constant+bmajor*($D87)+bdnet_tone*($M86-$M85)+bdMAhom*($N86-$N85)+ecrate*($R86-(bhom*$N85+bnet_tone*$M85+ecconstant))</f>
        <v>0.7272563190853878</v>
      </c>
      <c r="R87">
        <f aca="true" t="shared" si="3" ref="R87:R141">R86+Q87</f>
        <v>29.7297613719546</v>
      </c>
      <c r="S87" s="2"/>
      <c r="T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ht="12.75">
      <c r="A88">
        <v>1993</v>
      </c>
      <c r="B88" t="s">
        <v>8</v>
      </c>
      <c r="C88">
        <v>31.232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12</v>
      </c>
      <c r="N88">
        <v>5.971</v>
      </c>
      <c r="O88">
        <f t="shared" si="2"/>
        <v>-0.4559999999999995</v>
      </c>
      <c r="Q88">
        <f>constant+bmajor*($D88)+bdnet_tone*($M87-$M86)+bdMAhom*($N87-$N86)+ecrate*($R87-(bhom*$N86+bnet_tone*$M86+ecconstant))</f>
        <v>0.039750133558581535</v>
      </c>
      <c r="R88">
        <f t="shared" si="3"/>
        <v>29.76951150551318</v>
      </c>
      <c r="S88" s="2"/>
      <c r="T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ht="12.75">
      <c r="A89">
        <v>1993</v>
      </c>
      <c r="B89" t="s">
        <v>9</v>
      </c>
      <c r="C89">
        <v>32.07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2</v>
      </c>
      <c r="N89">
        <v>6.0705</v>
      </c>
      <c r="O89">
        <f t="shared" si="2"/>
        <v>0.838000000000001</v>
      </c>
      <c r="Q89">
        <f>constant+bmajor*($D89)+bdnet_tone*($M88-$M87)+bdMAhom*($N88-$N87)+ecrate*($R88-(bhom*$N87+bnet_tone*$M87+ecconstant))</f>
        <v>0.14970341131729592</v>
      </c>
      <c r="R89">
        <f t="shared" si="3"/>
        <v>29.919214916830477</v>
      </c>
      <c r="S89" s="2"/>
      <c r="T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ht="12.75">
      <c r="A90">
        <v>1993</v>
      </c>
      <c r="B90" t="s">
        <v>10</v>
      </c>
      <c r="C90">
        <v>33.837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14</v>
      </c>
      <c r="N90">
        <v>6.16075</v>
      </c>
      <c r="O90">
        <f t="shared" si="2"/>
        <v>1.767000000000003</v>
      </c>
      <c r="Q90">
        <f>constant+bmajor*($D90)+bdnet_tone*($M89-$M88)+bdMAhom*($N89-$N88)+ecrate*($R89-(bhom*$N88+bnet_tone*$M88+ecconstant))</f>
        <v>-0.35349322765931473</v>
      </c>
      <c r="R90">
        <f t="shared" si="3"/>
        <v>29.565721689171163</v>
      </c>
      <c r="S90" s="2"/>
      <c r="T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ht="12.75">
      <c r="A91">
        <v>1993</v>
      </c>
      <c r="B91" t="s">
        <v>11</v>
      </c>
      <c r="C91">
        <v>33.084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2</v>
      </c>
      <c r="N91">
        <v>6.1325</v>
      </c>
      <c r="O91">
        <f t="shared" si="2"/>
        <v>-0.7530000000000001</v>
      </c>
      <c r="Q91">
        <f>constant+bmajor*($D91)+bdnet_tone*($M90-$M89)+bdMAhom*($N90-$N89)+ecrate*($R90-(bhom*$N89+bnet_tone*$M89+ecconstant))</f>
        <v>0.22200447928313288</v>
      </c>
      <c r="R91">
        <f t="shared" si="3"/>
        <v>29.787726168454295</v>
      </c>
      <c r="S91" s="2"/>
      <c r="T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ht="12.75">
      <c r="A92">
        <v>1994</v>
      </c>
      <c r="B92" t="s">
        <v>12</v>
      </c>
      <c r="C92">
        <v>31.259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6.14725</v>
      </c>
      <c r="O92">
        <f t="shared" si="2"/>
        <v>-1.8250000000000028</v>
      </c>
      <c r="Q92">
        <f>constant+bmajor*($D92)+bdnet_tone*($M91-$M90)+bdMAhom*($N91-$N90)+ecrate*($R91-(bhom*$N90+bnet_tone*$M90+ecconstant))</f>
        <v>0.051452885369071166</v>
      </c>
      <c r="R92">
        <f t="shared" si="3"/>
        <v>29.839179053823365</v>
      </c>
      <c r="S92" s="2"/>
      <c r="T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ht="12.75">
      <c r="A93">
        <v>1994</v>
      </c>
      <c r="B93" t="s">
        <v>13</v>
      </c>
      <c r="C93">
        <v>28.681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-1</v>
      </c>
      <c r="N93">
        <v>6.07825</v>
      </c>
      <c r="O93">
        <f t="shared" si="2"/>
        <v>-2.5779999999999994</v>
      </c>
      <c r="Q93">
        <f>constant+bmajor*($D93)+bdnet_tone*($M92-$M91)+bdMAhom*($N92-$N91)+ecrate*($R92-(bhom*$N91+bnet_tone*$M91+ecconstant))</f>
        <v>-0.06349428405562359</v>
      </c>
      <c r="R93">
        <f t="shared" si="3"/>
        <v>29.775684769767743</v>
      </c>
      <c r="S93" s="2"/>
      <c r="T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ht="12.75">
      <c r="A94">
        <v>1994</v>
      </c>
      <c r="B94" t="s">
        <v>14</v>
      </c>
      <c r="C94">
        <v>29.146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-3</v>
      </c>
      <c r="N94">
        <v>5.95975</v>
      </c>
      <c r="O94">
        <f t="shared" si="2"/>
        <v>0.46499999999999986</v>
      </c>
      <c r="Q94">
        <f>constant+bmajor*($D94)+bdnet_tone*($M93-$M92)+bdMAhom*($N93-$N92)+ecrate*($R93-(bhom*$N92+bnet_tone*$M92+ecconstant))</f>
        <v>0.12081101898013014</v>
      </c>
      <c r="R94">
        <f t="shared" si="3"/>
        <v>29.896495788747874</v>
      </c>
      <c r="S94" s="2"/>
      <c r="T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ht="12.75">
      <c r="A95">
        <v>1994</v>
      </c>
      <c r="B95" t="s">
        <v>15</v>
      </c>
      <c r="C95">
        <v>36.331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2</v>
      </c>
      <c r="N95">
        <v>5.8325</v>
      </c>
      <c r="O95">
        <f t="shared" si="2"/>
        <v>7.185000000000002</v>
      </c>
      <c r="Q95">
        <f>constant+bmajor*($D95)+bdnet_tone*($M94-$M93)+bdMAhom*($N94-$N93)+ecrate*($R94-(bhom*$N93+bnet_tone*$M93+ecconstant))</f>
        <v>0.11113151805596168</v>
      </c>
      <c r="R95">
        <f t="shared" si="3"/>
        <v>30.007627306803837</v>
      </c>
      <c r="S95" s="2"/>
      <c r="T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ht="12.75">
      <c r="A96">
        <v>1995</v>
      </c>
      <c r="B96" t="s">
        <v>16</v>
      </c>
      <c r="C96">
        <v>33.809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3</v>
      </c>
      <c r="N96">
        <v>5.6465</v>
      </c>
      <c r="O96">
        <f t="shared" si="2"/>
        <v>-2.5220000000000056</v>
      </c>
      <c r="Q96">
        <f>constant+bmajor*($D96)+bdnet_tone*($M95-$M94)+bdMAhom*($N95-$N94)+ecrate*($R95-(bhom*$N94+bnet_tone*$M94+ecconstant))</f>
        <v>0.21044285729806225</v>
      </c>
      <c r="R96">
        <f t="shared" si="3"/>
        <v>30.2180701641019</v>
      </c>
      <c r="S96" s="2"/>
      <c r="T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ht="12.75">
      <c r="A97">
        <v>1995</v>
      </c>
      <c r="B97" t="s">
        <v>17</v>
      </c>
      <c r="C97">
        <v>31.389</v>
      </c>
      <c r="D97">
        <v>1</v>
      </c>
      <c r="E97">
        <v>0</v>
      </c>
      <c r="F97">
        <v>1</v>
      </c>
      <c r="G97">
        <v>0</v>
      </c>
      <c r="H97">
        <v>0</v>
      </c>
      <c r="I97">
        <v>0</v>
      </c>
      <c r="J97">
        <v>0</v>
      </c>
      <c r="K97">
        <v>1</v>
      </c>
      <c r="L97">
        <v>0</v>
      </c>
      <c r="M97">
        <v>3</v>
      </c>
      <c r="N97">
        <v>5.545</v>
      </c>
      <c r="O97">
        <f t="shared" si="2"/>
        <v>-2.419999999999998</v>
      </c>
      <c r="Q97">
        <f>constant+bmajor*($D97)+bdnet_tone*($M96-$M95)+bdMAhom*($N96-$N95)+ecrate*($R96-(bhom*$N95+bnet_tone*$M95+ecconstant))</f>
        <v>1.0406738794720556</v>
      </c>
      <c r="R97">
        <f t="shared" si="3"/>
        <v>31.258744043573955</v>
      </c>
      <c r="S97" s="2"/>
      <c r="T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ht="12.75">
      <c r="A98">
        <v>1995</v>
      </c>
      <c r="B98" t="s">
        <v>18</v>
      </c>
      <c r="C98">
        <v>31.347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5.47475</v>
      </c>
      <c r="O98">
        <f t="shared" si="2"/>
        <v>-0.04199999999999804</v>
      </c>
      <c r="Q98">
        <f>constant+bmajor*($D98)+bdnet_tone*($M97-$M96)+bdMAhom*($N97-$N96)+ecrate*($R97-(bhom*$N96+bnet_tone*$M96+ecconstant))</f>
        <v>-0.24981389459987227</v>
      </c>
      <c r="R98">
        <f t="shared" si="3"/>
        <v>31.008930148974084</v>
      </c>
      <c r="S98" s="2"/>
      <c r="T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ht="12.75">
      <c r="A99">
        <v>1995</v>
      </c>
      <c r="B99" t="s">
        <v>19</v>
      </c>
      <c r="C99">
        <v>31.655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-3</v>
      </c>
      <c r="N99">
        <v>5.40275</v>
      </c>
      <c r="O99">
        <f t="shared" si="2"/>
        <v>0.30799999999999983</v>
      </c>
      <c r="Q99">
        <f>constant+bmajor*($D99)+bdnet_tone*($M98-$M97)+bdMAhom*($N98-$N97)+ecrate*($R98-(bhom*$N97+bnet_tone*$M97+ecconstant))</f>
        <v>-0.42999820839278036</v>
      </c>
      <c r="R99">
        <f t="shared" si="3"/>
        <v>30.578931940581302</v>
      </c>
      <c r="S99" s="2"/>
      <c r="T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ht="12.75">
      <c r="A100">
        <v>1996</v>
      </c>
      <c r="B100" t="s">
        <v>20</v>
      </c>
      <c r="C100">
        <v>31.166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-1</v>
      </c>
      <c r="N100">
        <v>5.328</v>
      </c>
      <c r="O100">
        <f t="shared" si="2"/>
        <v>-0.48900000000000077</v>
      </c>
      <c r="Q100">
        <f>constant+bmajor*($D100)+bdnet_tone*($M99-$M98)+bdMAhom*($N99-$N98)+ecrate*($R99-(bhom*$N98+bnet_tone*$M98+ecconstant))</f>
        <v>-0.47071774383100506</v>
      </c>
      <c r="R100">
        <f t="shared" si="3"/>
        <v>30.108214196750296</v>
      </c>
      <c r="S100" s="2"/>
      <c r="T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ht="12.75">
      <c r="A101">
        <v>1996</v>
      </c>
      <c r="B101" t="s">
        <v>29</v>
      </c>
      <c r="C101">
        <v>30.444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7</v>
      </c>
      <c r="N101">
        <v>5.1835</v>
      </c>
      <c r="O101">
        <f t="shared" si="2"/>
        <v>-0.7220000000000013</v>
      </c>
      <c r="Q101">
        <f>constant+bmajor*($D101)+bdnet_tone*($M100-$M99)+bdMAhom*($N100-$N99)+ecrate*($R100-(bhom*$N99+bnet_tone*$M99+ecconstant))</f>
        <v>-0.3456010612470455</v>
      </c>
      <c r="R101">
        <f t="shared" si="3"/>
        <v>29.76261313550325</v>
      </c>
      <c r="S101" s="2"/>
      <c r="T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ht="12.75">
      <c r="A102">
        <v>1996</v>
      </c>
      <c r="B102" t="s">
        <v>30</v>
      </c>
      <c r="C102">
        <v>30.474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</v>
      </c>
      <c r="N102">
        <v>4.98</v>
      </c>
      <c r="O102">
        <f t="shared" si="2"/>
        <v>0.030000000000001137</v>
      </c>
      <c r="Q102">
        <f>constant+bmajor*($D102)+bdnet_tone*($M101-$M100)+bdMAhom*($N101-$N100)+ecrate*($R101-(bhom*$N100+bnet_tone*$M100+ecconstant))</f>
        <v>0.06469802242117939</v>
      </c>
      <c r="R102">
        <f t="shared" si="3"/>
        <v>29.82731115792443</v>
      </c>
      <c r="S102" s="2"/>
      <c r="T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ht="12.75">
      <c r="A103">
        <v>1996</v>
      </c>
      <c r="B103" t="s">
        <v>31</v>
      </c>
      <c r="C103">
        <v>29.908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4.91275</v>
      </c>
      <c r="O103">
        <f t="shared" si="2"/>
        <v>-0.565999999999999</v>
      </c>
      <c r="Q103">
        <f>constant+bmajor*($D103)+bdnet_tone*($M102-$M101)+bdMAhom*($N102-$N101)+ecrate*($R102-(bhom*$N101+bnet_tone*$M101+ecconstant))</f>
        <v>-0.041729357436637915</v>
      </c>
      <c r="R103">
        <f t="shared" si="3"/>
        <v>29.785581800487794</v>
      </c>
      <c r="S103" s="2"/>
      <c r="T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ht="12.75">
      <c r="A104">
        <v>1997</v>
      </c>
      <c r="B104" t="s">
        <v>32</v>
      </c>
      <c r="C104">
        <v>30.561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-5</v>
      </c>
      <c r="N104">
        <v>4.86</v>
      </c>
      <c r="O104">
        <f t="shared" si="2"/>
        <v>0.6529999999999987</v>
      </c>
      <c r="Q104">
        <f>constant+bmajor*($D104)+bdnet_tone*($M103-$M102)+bdMAhom*($N103-$N102)+ecrate*($R103-(bhom*$N102+bnet_tone*$M102+ecconstant))</f>
        <v>-0.5324784163316704</v>
      </c>
      <c r="R104">
        <f t="shared" si="3"/>
        <v>29.253103384156123</v>
      </c>
      <c r="S104" s="2"/>
      <c r="T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ht="12.75">
      <c r="A105">
        <v>1997</v>
      </c>
      <c r="B105" t="s">
        <v>33</v>
      </c>
      <c r="C105">
        <v>28.628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-3</v>
      </c>
      <c r="N105">
        <v>4.7805</v>
      </c>
      <c r="O105">
        <f t="shared" si="2"/>
        <v>-1.9329999999999998</v>
      </c>
      <c r="Q105">
        <f>constant+bmajor*($D105)+bdnet_tone*($M104-$M103)+bdMAhom*($N104-$N103)+ecrate*($R104-(bhom*$N103+bnet_tone*$M103+ecconstant))</f>
        <v>-0.6841526823886739</v>
      </c>
      <c r="R105">
        <f t="shared" si="3"/>
        <v>28.56895070176745</v>
      </c>
      <c r="S105" s="2"/>
      <c r="T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ht="12.75">
      <c r="A106">
        <v>1997</v>
      </c>
      <c r="B106" t="s">
        <v>34</v>
      </c>
      <c r="C106">
        <v>30.361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4.69775</v>
      </c>
      <c r="O106">
        <f t="shared" si="2"/>
        <v>1.7330000000000005</v>
      </c>
      <c r="Q106">
        <f>constant+bmajor*($D106)+bdnet_tone*($M105-$M104)+bdMAhom*($N105-$N104)+ecrate*($R105-(bhom*$N104+bnet_tone*$M104+ecconstant))</f>
        <v>-0.44075425872724305</v>
      </c>
      <c r="R106">
        <f t="shared" si="3"/>
        <v>28.128196443040206</v>
      </c>
      <c r="S106" s="2"/>
      <c r="T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ht="12.75">
      <c r="A107">
        <v>1997</v>
      </c>
      <c r="B107" t="s">
        <v>35</v>
      </c>
      <c r="C107">
        <v>27.452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4.55225</v>
      </c>
      <c r="O107">
        <f t="shared" si="2"/>
        <v>-2.908999999999999</v>
      </c>
      <c r="Q107">
        <f>constant+bmajor*($D107)+bdnet_tone*($M106-$M105)+bdMAhom*($N106-$N105)+ecrate*($R106-(bhom*$N105+bnet_tone*$M105+ecconstant))</f>
        <v>-0.2896208587388157</v>
      </c>
      <c r="R107">
        <f t="shared" si="3"/>
        <v>27.838575584301392</v>
      </c>
      <c r="S107" s="2"/>
      <c r="T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ht="12.75">
      <c r="A108">
        <v>1998</v>
      </c>
      <c r="B108" t="s">
        <v>36</v>
      </c>
      <c r="C108">
        <v>24.881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-1</v>
      </c>
      <c r="N108">
        <v>4.48175</v>
      </c>
      <c r="O108">
        <f t="shared" si="2"/>
        <v>-2.5710000000000015</v>
      </c>
      <c r="Q108">
        <f>constant+bmajor*($D108)+bdnet_tone*($M107-$M106)+bdMAhom*($N107-$N106)+ecrate*($R107-(bhom*$N106+bnet_tone*$M106+ecconstant))</f>
        <v>-0.20429543312354081</v>
      </c>
      <c r="R108">
        <f t="shared" si="3"/>
        <v>27.63428015117785</v>
      </c>
      <c r="S108" s="2"/>
      <c r="T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ht="12.75">
      <c r="A109">
        <v>1998</v>
      </c>
      <c r="B109" t="s">
        <v>37</v>
      </c>
      <c r="C109">
        <v>21.328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-9</v>
      </c>
      <c r="N109">
        <v>4.42375</v>
      </c>
      <c r="O109">
        <f t="shared" si="2"/>
        <v>-3.553000000000001</v>
      </c>
      <c r="Q109">
        <f>constant+bmajor*($D109)+bdnet_tone*($M108-$M107)+bdMAhom*($N108-$N107)+ecrate*($R108-(bhom*$N107+bnet_tone*$M107+ecconstant))</f>
        <v>-0.4460279265315891</v>
      </c>
      <c r="R109">
        <f t="shared" si="3"/>
        <v>27.188252224646263</v>
      </c>
      <c r="S109" s="2"/>
      <c r="T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ht="12.75">
      <c r="A110">
        <v>1998</v>
      </c>
      <c r="B110" t="s">
        <v>38</v>
      </c>
      <c r="C110">
        <v>21.689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4.335</v>
      </c>
      <c r="O110">
        <f t="shared" si="2"/>
        <v>0.36100000000000065</v>
      </c>
      <c r="Q110">
        <f>constant+bmajor*($D110)+bdnet_tone*($M109-$M108)+bdMAhom*($N109-$N108)+ecrate*($R109-(bhom*$N108+bnet_tone*$M108+ecconstant))</f>
        <v>-0.6846062607410555</v>
      </c>
      <c r="R110">
        <f t="shared" si="3"/>
        <v>26.503645963905207</v>
      </c>
      <c r="S110" s="2"/>
      <c r="T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ht="12.75">
      <c r="A111">
        <v>1998</v>
      </c>
      <c r="B111" t="s">
        <v>39</v>
      </c>
      <c r="C111">
        <v>23.436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-1</v>
      </c>
      <c r="N111">
        <v>4.24275</v>
      </c>
      <c r="O111">
        <f t="shared" si="2"/>
        <v>1.7469999999999999</v>
      </c>
      <c r="Q111">
        <f>constant+bmajor*($D111)+bdnet_tone*($M110-$M109)+bdMAhom*($N110-$N109)+ecrate*($R110-(bhom*$N109+bnet_tone*$M109+ecconstant))</f>
        <v>-0.20330377954909062</v>
      </c>
      <c r="R111">
        <f t="shared" si="3"/>
        <v>26.300342184356115</v>
      </c>
      <c r="S111" s="2"/>
      <c r="T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ht="12.75">
      <c r="A112">
        <v>1999</v>
      </c>
      <c r="B112" t="s">
        <v>40</v>
      </c>
      <c r="C112">
        <v>23.487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-5</v>
      </c>
      <c r="N112">
        <v>4.10625</v>
      </c>
      <c r="O112">
        <f t="shared" si="2"/>
        <v>0.05099999999999838</v>
      </c>
      <c r="Q112">
        <f>constant+bmajor*($D112)+bdnet_tone*($M111-$M110)+bdMAhom*($N111-$N110)+ecrate*($R111-(bhom*$N110+bnet_tone*$M110+ecconstant))</f>
        <v>-0.29567217293182996</v>
      </c>
      <c r="R112">
        <f t="shared" si="3"/>
        <v>26.004670011424285</v>
      </c>
      <c r="S112" s="2"/>
      <c r="T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ht="12.75">
      <c r="A113">
        <v>1999</v>
      </c>
      <c r="B113" t="s">
        <v>41</v>
      </c>
      <c r="C113">
        <v>27.936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3.99625</v>
      </c>
      <c r="O113">
        <f t="shared" si="2"/>
        <v>4.449000000000002</v>
      </c>
      <c r="Q113">
        <f>constant+bmajor*($D113)+bdnet_tone*($M112-$M111)+bdMAhom*($N112-$N111)+ecrate*($R112-(bhom*$N111+bnet_tone*$M111+ecconstant))</f>
        <v>-0.3217469323971157</v>
      </c>
      <c r="R113">
        <f t="shared" si="3"/>
        <v>25.68292307902717</v>
      </c>
      <c r="S113" s="2"/>
      <c r="T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ht="12.75">
      <c r="A114">
        <v>1999</v>
      </c>
      <c r="B114" t="s">
        <v>42</v>
      </c>
      <c r="C114">
        <v>26.578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-8</v>
      </c>
      <c r="N114">
        <v>3.96475</v>
      </c>
      <c r="O114">
        <f t="shared" si="2"/>
        <v>-1.3580000000000005</v>
      </c>
      <c r="Q114">
        <f>constant+bmajor*($D114)+bdnet_tone*($M113-$M112)+bdMAhom*($N113-$N112)+ecrate*($R113-(bhom*$N112+bnet_tone*$M112+ecconstant))</f>
        <v>-0.22461724504323216</v>
      </c>
      <c r="R114">
        <f t="shared" si="3"/>
        <v>25.45830583398394</v>
      </c>
      <c r="S114" s="2"/>
      <c r="T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ht="12.75">
      <c r="A115">
        <v>1999</v>
      </c>
      <c r="B115" t="s">
        <v>43</v>
      </c>
      <c r="C115">
        <v>23.603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-14</v>
      </c>
      <c r="N115">
        <v>3.8805</v>
      </c>
      <c r="O115">
        <f t="shared" si="2"/>
        <v>-2.974999999999998</v>
      </c>
      <c r="Q115">
        <f>constant+bmajor*($D115)+bdnet_tone*($M114-$M113)+bdMAhom*($N114-$N113)+ecrate*($R114-(bhom*$N113+bnet_tone*$M113+ecconstant))</f>
        <v>-0.7045671396796223</v>
      </c>
      <c r="R115">
        <f t="shared" si="3"/>
        <v>24.753738694304317</v>
      </c>
      <c r="S115" s="2"/>
      <c r="T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ht="12.75">
      <c r="A116">
        <v>2000</v>
      </c>
      <c r="B116" t="s">
        <v>44</v>
      </c>
      <c r="C116">
        <v>21.174</v>
      </c>
      <c r="D116">
        <v>-1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-24</v>
      </c>
      <c r="N116">
        <v>3.86925</v>
      </c>
      <c r="O116">
        <f t="shared" si="2"/>
        <v>-2.429000000000002</v>
      </c>
      <c r="Q116">
        <f>constant+bmajor*($D116)+bdnet_tone*($M115-$M114)+bdMAhom*($N115-$N114)+ecrate*($R115-(bhom*$N114+bnet_tone*$M114+ecconstant))</f>
        <v>-1.437541180354044</v>
      </c>
      <c r="R116">
        <f t="shared" si="3"/>
        <v>23.31619751395027</v>
      </c>
      <c r="S116" s="2"/>
      <c r="T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ht="12.75">
      <c r="A117">
        <v>2000</v>
      </c>
      <c r="B117" t="s">
        <v>45</v>
      </c>
      <c r="C117">
        <v>19.494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-36</v>
      </c>
      <c r="N117">
        <v>3.86925</v>
      </c>
      <c r="O117">
        <f t="shared" si="2"/>
        <v>-1.6799999999999997</v>
      </c>
      <c r="Q117">
        <f>constant+bmajor*($D117)+bdnet_tone*($M116-$M115)+bdMAhom*($N116-$N115)+ecrate*($R116-(bhom*$N115+bnet_tone*$M115+ecconstant))</f>
        <v>-0.8719390490225922</v>
      </c>
      <c r="R117">
        <f t="shared" si="3"/>
        <v>22.444258464927678</v>
      </c>
      <c r="S117" s="2"/>
      <c r="T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ht="12.75">
      <c r="A118">
        <v>2000</v>
      </c>
      <c r="B118" t="s">
        <v>46</v>
      </c>
      <c r="C118">
        <v>19.18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-18</v>
      </c>
      <c r="N118">
        <v>3.8455</v>
      </c>
      <c r="O118">
        <f t="shared" si="2"/>
        <v>-0.31400000000000006</v>
      </c>
      <c r="Q118">
        <f>constant+bmajor*($D118)+bdnet_tone*($M117-$M116)+bdMAhom*($N117-$N116)+ecrate*($R117-(bhom*$N116+bnet_tone*$M116+ecconstant))</f>
        <v>-1.0739987324272593</v>
      </c>
      <c r="R118">
        <f t="shared" si="3"/>
        <v>21.37025973250042</v>
      </c>
      <c r="S118" s="2"/>
      <c r="T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ht="12.75">
      <c r="A119">
        <v>2000</v>
      </c>
      <c r="B119" t="s">
        <v>47</v>
      </c>
      <c r="C119">
        <v>19.049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-28</v>
      </c>
      <c r="N119">
        <v>3.8965</v>
      </c>
      <c r="O119">
        <f t="shared" si="2"/>
        <v>-0.13100000000000023</v>
      </c>
      <c r="Q119">
        <f>constant+bmajor*($D119)+bdnet_tone*($M118-$M117)+bdMAhom*($N118-$N117)+ecrate*($R118-(bhom*$N117+bnet_tone*$M117+ecconstant))</f>
        <v>-0.2001306515436403</v>
      </c>
      <c r="R119">
        <f t="shared" si="3"/>
        <v>21.170129080956777</v>
      </c>
      <c r="S119" s="2"/>
      <c r="T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ht="12.75">
      <c r="A120">
        <v>2001</v>
      </c>
      <c r="B120" t="s">
        <v>48</v>
      </c>
      <c r="C120">
        <v>19.221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-17</v>
      </c>
      <c r="N120">
        <v>3.86</v>
      </c>
      <c r="O120">
        <f t="shared" si="2"/>
        <v>0.1720000000000006</v>
      </c>
      <c r="Q120">
        <f>constant+bmajor*($D120)+bdnet_tone*($M119-$M118)+bdMAhom*($N119-$N118)+ecrate*($R119-(bhom*$N118+bnet_tone*$M118+ecconstant))</f>
        <v>-0.7624641118979865</v>
      </c>
      <c r="R120">
        <f t="shared" si="3"/>
        <v>20.40766496905879</v>
      </c>
      <c r="S120" s="2"/>
      <c r="T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ht="12.75">
      <c r="A121">
        <v>2001</v>
      </c>
      <c r="B121" t="s">
        <v>49</v>
      </c>
      <c r="C121">
        <v>19.263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-43</v>
      </c>
      <c r="N121">
        <v>3.91925</v>
      </c>
      <c r="O121">
        <f t="shared" si="2"/>
        <v>0.04200000000000159</v>
      </c>
      <c r="Q121">
        <f>constant+bmajor*($D121)+bdnet_tone*($M120-$M119)+bdMAhom*($N120-$N119)+ecrate*($R120-(bhom*$N119+bnet_tone*$M119+ecconstant))</f>
        <v>-0.003813087463899578</v>
      </c>
      <c r="R121">
        <f t="shared" si="3"/>
        <v>20.40385188159489</v>
      </c>
      <c r="S121" s="2"/>
      <c r="T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ht="12.75">
      <c r="A122">
        <v>2001</v>
      </c>
      <c r="B122" t="s">
        <v>50</v>
      </c>
      <c r="C122">
        <v>20.125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1</v>
      </c>
      <c r="L122">
        <v>0</v>
      </c>
      <c r="M122">
        <v>-23</v>
      </c>
      <c r="N122">
        <v>3.96275</v>
      </c>
      <c r="O122">
        <f t="shared" si="2"/>
        <v>0.8619999999999983</v>
      </c>
      <c r="Q122">
        <f>constant+bmajor*($D122)+bdnet_tone*($M121-$M120)+bdMAhom*($N121-$N120)+ecrate*($R121-(bhom*$N120+bnet_tone*$M120+ecconstant))</f>
        <v>-0.30935819867684344</v>
      </c>
      <c r="R122">
        <f t="shared" si="3"/>
        <v>20.094493682918046</v>
      </c>
      <c r="S122" s="2"/>
      <c r="T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ht="12.75">
      <c r="A123">
        <v>2001</v>
      </c>
      <c r="B123" t="s">
        <v>51</v>
      </c>
      <c r="C123">
        <v>19.24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-3</v>
      </c>
      <c r="N123">
        <v>4.00925</v>
      </c>
      <c r="O123">
        <f t="shared" si="2"/>
        <v>-0.8850000000000016</v>
      </c>
      <c r="Q123">
        <f>constant+bmajor*($D123)+bdnet_tone*($M122-$M121)+bdMAhom*($N122-$N121)+ecrate*($R122-(bhom*$N121+bnet_tone*$M121+ecconstant))</f>
        <v>-0.21632001794177957</v>
      </c>
      <c r="R123">
        <f t="shared" si="3"/>
        <v>19.878173664976266</v>
      </c>
      <c r="S123" s="2"/>
      <c r="T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ht="12.75">
      <c r="A124">
        <v>2002</v>
      </c>
      <c r="B124" t="s">
        <v>52</v>
      </c>
      <c r="C124">
        <v>19.875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-13</v>
      </c>
      <c r="N124">
        <v>4.082</v>
      </c>
      <c r="O124">
        <f t="shared" si="2"/>
        <v>0.6350000000000016</v>
      </c>
      <c r="Q124">
        <f>constant+bmajor*($D124)+bdnet_tone*($M123-$M122)+bdMAhom*($N123-$N122)+ecrate*($R123-(bhom*$N122+bnet_tone*$M122+ecconstant))</f>
        <v>0.35641061379855166</v>
      </c>
      <c r="R124">
        <f t="shared" si="3"/>
        <v>20.23458427877482</v>
      </c>
      <c r="S124" s="2"/>
      <c r="T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ht="12.75">
      <c r="A125">
        <v>2002</v>
      </c>
      <c r="B125" t="s">
        <v>53</v>
      </c>
      <c r="C125">
        <v>19.239</v>
      </c>
      <c r="D125">
        <v>-1</v>
      </c>
      <c r="E125">
        <v>0</v>
      </c>
      <c r="F125">
        <v>0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1</v>
      </c>
      <c r="M125">
        <v>-30</v>
      </c>
      <c r="N125">
        <v>4.05925</v>
      </c>
      <c r="O125">
        <f t="shared" si="2"/>
        <v>-0.6359999999999992</v>
      </c>
      <c r="Q125">
        <f>constant+bmajor*($D125)+bdnet_tone*($M124-$M123)+bdMAhom*($N124-$N123)+ecrate*($R124-(bhom*$N123+bnet_tone*$M123+ecconstant))</f>
        <v>-0.9740686674869551</v>
      </c>
      <c r="R125">
        <f t="shared" si="3"/>
        <v>19.260515611287865</v>
      </c>
      <c r="S125" s="2"/>
      <c r="T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ht="12.75">
      <c r="A126">
        <v>2002</v>
      </c>
      <c r="B126" t="s">
        <v>54</v>
      </c>
      <c r="C126">
        <v>18.921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-18</v>
      </c>
      <c r="N126">
        <v>4.11775</v>
      </c>
      <c r="O126">
        <f t="shared" si="2"/>
        <v>-0.3180000000000014</v>
      </c>
      <c r="Q126">
        <f>constant+bmajor*($D126)+bdnet_tone*($M125-$M124)+bdMAhom*($N125-$N124)+ecrate*($R125-(bhom*$N124+bnet_tone*$M124+ecconstant))</f>
        <v>-0.22212570510768725</v>
      </c>
      <c r="R126">
        <f t="shared" si="3"/>
        <v>19.03838990618018</v>
      </c>
      <c r="S126" s="2"/>
      <c r="T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ht="12.75">
      <c r="A127">
        <v>2002</v>
      </c>
      <c r="B127" t="s">
        <v>55</v>
      </c>
      <c r="C127">
        <v>18.631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1</v>
      </c>
      <c r="J127">
        <v>0</v>
      </c>
      <c r="K127">
        <v>1</v>
      </c>
      <c r="L127">
        <v>0</v>
      </c>
      <c r="M127">
        <v>-11</v>
      </c>
      <c r="N127">
        <v>4.057</v>
      </c>
      <c r="O127">
        <f t="shared" si="2"/>
        <v>-0.28999999999999915</v>
      </c>
      <c r="Q127">
        <f>constant+bmajor*($D127)+bdnet_tone*($M126-$M125)+bdMAhom*($N126-$N125)+ecrate*($R126-(bhom*$N125+bnet_tone*$M125+ecconstant))</f>
        <v>0.9079354804800867</v>
      </c>
      <c r="R127">
        <f t="shared" si="3"/>
        <v>19.946325386660266</v>
      </c>
      <c r="S127" s="2"/>
      <c r="T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ht="12.75">
      <c r="A128">
        <v>2003</v>
      </c>
      <c r="B128" t="s">
        <v>56</v>
      </c>
      <c r="C128">
        <v>16.271</v>
      </c>
      <c r="D128">
        <v>-1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1</v>
      </c>
      <c r="M128">
        <v>-24</v>
      </c>
      <c r="N128">
        <v>4.0615</v>
      </c>
      <c r="O128">
        <f t="shared" si="2"/>
        <v>-2.3599999999999994</v>
      </c>
      <c r="Q128">
        <f>constant+bmajor*($D128)+bdnet_tone*($M127-$M126)+bdMAhom*($N127-$N126)+ecrate*($R127-(bhom*$N126+bnet_tone*$M126+ecconstant))</f>
        <v>-0.41715208398502274</v>
      </c>
      <c r="R128">
        <f t="shared" si="3"/>
        <v>19.529173302675243</v>
      </c>
      <c r="S128" s="2"/>
      <c r="T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ht="12.75">
      <c r="A129">
        <v>2003</v>
      </c>
      <c r="B129" t="s">
        <v>57</v>
      </c>
      <c r="C129">
        <v>17.007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-9</v>
      </c>
      <c r="N129">
        <v>4.1345</v>
      </c>
      <c r="O129">
        <f t="shared" si="2"/>
        <v>0.7360000000000007</v>
      </c>
      <c r="Q129">
        <f>constant+bmajor*($D129)+bdnet_tone*($M128-$M127)+bdMAhom*($N128-$N127)+ecrate*($R128-(bhom*$N127+bnet_tone*$M127+ecconstant))</f>
        <v>-0.16564270312576723</v>
      </c>
      <c r="R129">
        <f t="shared" si="3"/>
        <v>19.363530599549478</v>
      </c>
      <c r="S129" s="2"/>
      <c r="T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ht="12.75">
      <c r="A130">
        <v>2003</v>
      </c>
      <c r="B130" t="s">
        <v>58</v>
      </c>
      <c r="C130">
        <v>16.984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-12</v>
      </c>
      <c r="N130">
        <v>4.117</v>
      </c>
      <c r="O130">
        <f t="shared" si="2"/>
        <v>-0.022999999999999687</v>
      </c>
      <c r="Q130">
        <f>constant+bmajor*($D130)+bdnet_tone*($M129-$M128)+bdMAhom*($N129-$N128)+ecrate*($R129-(bhom*$N128+bnet_tone*$M128+ecconstant))</f>
        <v>0.26160154970513044</v>
      </c>
      <c r="R130">
        <f t="shared" si="3"/>
        <v>19.625132149254608</v>
      </c>
      <c r="S130" s="2"/>
      <c r="T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ht="12.75">
      <c r="A131">
        <v>2003</v>
      </c>
      <c r="B131" t="s">
        <v>59</v>
      </c>
      <c r="C131">
        <v>16.808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-11</v>
      </c>
      <c r="N131">
        <v>4.13225</v>
      </c>
      <c r="O131">
        <f t="shared" si="2"/>
        <v>-0.17600000000000193</v>
      </c>
      <c r="Q131">
        <f>constant+bmajor*($D131)+bdnet_tone*($M130-$M129)+bdMAhom*($N130-$N129)+ecrate*($R130-(bhom*$N129+bnet_tone*$M129+ecconstant))</f>
        <v>0.2788807787838382</v>
      </c>
      <c r="R131">
        <f t="shared" si="3"/>
        <v>19.904012928038444</v>
      </c>
      <c r="S131" s="2"/>
      <c r="T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ht="12.75">
      <c r="A132">
        <v>2004</v>
      </c>
      <c r="B132" t="s">
        <v>60</v>
      </c>
      <c r="C132">
        <v>17.622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-10</v>
      </c>
      <c r="N132">
        <v>4.108</v>
      </c>
      <c r="O132">
        <f t="shared" si="2"/>
        <v>0.8140000000000001</v>
      </c>
      <c r="Q132">
        <f>constant+bmajor*($D132)+bdnet_tone*($M131-$M130)+bdMAhom*($N131-$N130)+ecrate*($R131-(bhom*$N130+bnet_tone*$M130+ecconstant))</f>
        <v>0.1967986631895784</v>
      </c>
      <c r="R132">
        <f t="shared" si="3"/>
        <v>20.100811591228023</v>
      </c>
      <c r="S132" s="2"/>
      <c r="T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ht="12.75">
      <c r="A133">
        <v>2004</v>
      </c>
      <c r="B133" t="s">
        <v>61</v>
      </c>
      <c r="C133">
        <v>18.486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-17</v>
      </c>
      <c r="N133">
        <v>4.0445</v>
      </c>
      <c r="O133">
        <f t="shared" si="2"/>
        <v>0.8640000000000008</v>
      </c>
      <c r="Q133">
        <f>constant+bmajor*($D133)+bdnet_tone*($M132-$M131)+bdMAhom*($N132-$N131)+ecrate*($R132-(bhom*$N131+bnet_tone*$M131+ecconstant))</f>
        <v>0.2847477275217235</v>
      </c>
      <c r="R133">
        <f t="shared" si="3"/>
        <v>20.385559318749745</v>
      </c>
      <c r="S133" s="2"/>
      <c r="T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ht="12.75">
      <c r="A134">
        <v>2004</v>
      </c>
      <c r="B134" t="s">
        <v>62</v>
      </c>
      <c r="C134">
        <v>19.64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-15</v>
      </c>
      <c r="N134">
        <v>4.0115</v>
      </c>
      <c r="O134">
        <f t="shared" si="2"/>
        <v>1.154</v>
      </c>
      <c r="Q134">
        <f>constant+bmajor*($D134)+bdnet_tone*($M133-$M132)+bdMAhom*($N133-$N132)+ecrate*($R133-(bhom*$N132+bnet_tone*$M132+ecconstant))</f>
        <v>0.08146885729714198</v>
      </c>
      <c r="R134">
        <f t="shared" si="3"/>
        <v>20.467028176046888</v>
      </c>
      <c r="S134" s="2"/>
      <c r="T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ht="12.75">
      <c r="A135">
        <v>2004</v>
      </c>
      <c r="B135" t="s">
        <v>63</v>
      </c>
      <c r="C135">
        <v>19.761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-25</v>
      </c>
      <c r="N135">
        <v>4.037</v>
      </c>
      <c r="O135">
        <f t="shared" si="2"/>
        <v>0.12099999999999866</v>
      </c>
      <c r="Q135">
        <f>constant+bmajor*($D135)+bdnet_tone*($M134-$M133)+bdMAhom*($N134-$N133)+ecrate*($R134-(bhom*$N133+bnet_tone*$M133+ecconstant))</f>
        <v>0.06569779212528318</v>
      </c>
      <c r="R135">
        <f t="shared" si="3"/>
        <v>20.532725968172173</v>
      </c>
      <c r="S135" s="2"/>
      <c r="T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ht="12.75">
      <c r="A136">
        <v>2005</v>
      </c>
      <c r="B136" t="s">
        <v>64</v>
      </c>
      <c r="C136">
        <v>19.794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-27</v>
      </c>
      <c r="N136">
        <v>4.06775</v>
      </c>
      <c r="O136">
        <f t="shared" si="2"/>
        <v>0.03300000000000125</v>
      </c>
      <c r="Q136">
        <f>constant+bmajor*($D136)+bdnet_tone*($M135-$M134)+bdMAhom*($N135-$N134)+ecrate*($R135-(bhom*$N134+bnet_tone*$M134+ecconstant))</f>
        <v>-0.4208238277312074</v>
      </c>
      <c r="R136">
        <f t="shared" si="3"/>
        <v>20.111902140440964</v>
      </c>
      <c r="S136" s="2"/>
      <c r="T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ht="12.75">
      <c r="A137">
        <v>2005</v>
      </c>
      <c r="B137" t="s">
        <v>65</v>
      </c>
      <c r="C137">
        <v>20.532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-22</v>
      </c>
      <c r="N137">
        <v>4.101</v>
      </c>
      <c r="O137">
        <f t="shared" si="2"/>
        <v>0.7379999999999995</v>
      </c>
      <c r="Q137">
        <f>constant+bmajor*($D137)+bdnet_tone*($M136-$M135)+bdMAhom*($N136-$N135)+ecrate*($R136-(bhom*$N135+bnet_tone*$M135+ecconstant))</f>
        <v>-0.350654587507739</v>
      </c>
      <c r="R137">
        <f t="shared" si="3"/>
        <v>19.761247552933224</v>
      </c>
      <c r="S137" s="2"/>
      <c r="T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ht="12.75">
      <c r="A138">
        <v>2005</v>
      </c>
      <c r="B138" t="s">
        <v>66</v>
      </c>
      <c r="C138">
        <v>20.722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-4</v>
      </c>
      <c r="N138">
        <v>4.13775</v>
      </c>
      <c r="O138">
        <f t="shared" si="2"/>
        <v>0.19000000000000128</v>
      </c>
      <c r="Q138">
        <f>constant+bmajor*($D138)+bdnet_tone*($M137-$M136)+bdMAhom*($N137-$N136)+ecrate*($R137-(bhom*$N136+bnet_tone*$M136+ecconstant))</f>
        <v>-0.10843247721452372</v>
      </c>
      <c r="R138">
        <f t="shared" si="3"/>
        <v>19.6528150757187</v>
      </c>
      <c r="S138" s="2"/>
      <c r="T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ht="12.75">
      <c r="A139">
        <v>2005</v>
      </c>
      <c r="B139" t="s">
        <v>67</v>
      </c>
      <c r="C139">
        <v>17.433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-10</v>
      </c>
      <c r="N139">
        <v>4.173</v>
      </c>
      <c r="O139">
        <f t="shared" si="2"/>
        <v>-3.2890000000000015</v>
      </c>
      <c r="Q139">
        <f>constant+bmajor*($D139)+bdnet_tone*($M138-$M137)+bdMAhom*($N138-$N137)+ecrate*($R138-(bhom*$N137+bnet_tone*$M137+ecconstant))</f>
        <v>0.46109195573301515</v>
      </c>
      <c r="R139">
        <f t="shared" si="3"/>
        <v>20.113907031451713</v>
      </c>
      <c r="S139" s="2"/>
      <c r="T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ht="12.75">
      <c r="A140">
        <v>2006</v>
      </c>
      <c r="B140" t="s">
        <v>68</v>
      </c>
      <c r="C140">
        <v>18.16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N140">
        <v>4.18625</v>
      </c>
      <c r="O140">
        <f t="shared" si="2"/>
        <v>0.7270000000000003</v>
      </c>
      <c r="Q140">
        <f>constant+bmajor*($D140)+bdnet_tone*($M139-$M138)+bdMAhom*($N139-$N138)+ecrate*($R139-(bhom*$N138+bnet_tone*$M138+ecconstant))</f>
        <v>0.11451125565654274</v>
      </c>
      <c r="R140">
        <f t="shared" si="3"/>
        <v>20.228418287108255</v>
      </c>
      <c r="S140" s="2"/>
      <c r="T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ht="12.75">
      <c r="A141">
        <v>2006</v>
      </c>
      <c r="B141" t="s">
        <v>69</v>
      </c>
      <c r="C141">
        <v>17.832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N141">
        <v>4.2005</v>
      </c>
      <c r="O141">
        <f t="shared" si="2"/>
        <v>-0.3279999999999994</v>
      </c>
      <c r="Q141">
        <f>constant+bmajor*($D141)+bdnet_tone*($M140-$M139)+bdMAhom*($N140-$N139)+ecrate*($R140-(bhom*$N139+bnet_tone*$M139+ecconstant))</f>
        <v>0.5135447359332436</v>
      </c>
      <c r="R141">
        <f t="shared" si="3"/>
        <v>20.7419630230415</v>
      </c>
      <c r="S141" s="2"/>
      <c r="T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9:45" ht="12.75">
      <c r="S142" s="2"/>
      <c r="T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2:45" ht="12.75">
      <c r="B143" s="22" t="s">
        <v>28</v>
      </c>
      <c r="S143" s="2"/>
      <c r="T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ht="12.75">
      <c r="A144">
        <v>2006</v>
      </c>
      <c r="B144" t="s">
        <v>68</v>
      </c>
      <c r="C144">
        <v>18.16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-10</v>
      </c>
      <c r="N144">
        <v>4.18625</v>
      </c>
      <c r="O144">
        <v>0</v>
      </c>
      <c r="Q144">
        <f>constant+bmajor*($D144)+bdnet_tone*($M141-$M140)+bdMAhom*($N141-$N140)+ecrate*($R141-(bhom*$N140+bnet_tone*$M140+ecconstant))</f>
        <v>0.3733587091973992</v>
      </c>
      <c r="R144">
        <f>R141+Q144</f>
        <v>21.1153217322389</v>
      </c>
      <c r="S144" s="2"/>
      <c r="T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ht="12.75">
      <c r="A145">
        <v>2006</v>
      </c>
      <c r="B145" t="s">
        <v>69</v>
      </c>
      <c r="C145">
        <v>17.832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-10</v>
      </c>
      <c r="N145">
        <v>4.2005</v>
      </c>
      <c r="O145">
        <v>0</v>
      </c>
      <c r="Q145">
        <f>constant+bmajor*($D145)+bdnet_tone*($M144-$M141)+bdMAhom*($N144-$N141)+ecrate*($R144-(bhom*$N141+bnet_tone*$M141+ecconstant))</f>
        <v>0.06488128547176697</v>
      </c>
      <c r="R145">
        <f>R144+Q145</f>
        <v>21.180203017710667</v>
      </c>
      <c r="S145" s="2"/>
      <c r="T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ht="12.75">
      <c r="A146">
        <v>2006</v>
      </c>
      <c r="B146" s="29" t="s">
        <v>160</v>
      </c>
      <c r="C146">
        <v>17.832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-10</v>
      </c>
      <c r="N146">
        <v>4.2005</v>
      </c>
      <c r="O146">
        <f>C146-C145</f>
        <v>0</v>
      </c>
      <c r="Q146">
        <f>constant+bmajor*($D146)+bdnet_tone*($M145-$M144)+bdMAhom*($N145-$N144)+ecrate*($R145-(bhom*$N144+bnet_tone*$M144+ecconstant))</f>
        <v>0.03948747440760858</v>
      </c>
      <c r="R146">
        <f>R145+Q146</f>
        <v>21.219690492118275</v>
      </c>
      <c r="S146" s="2"/>
      <c r="T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ht="12.75">
      <c r="A147">
        <v>2006</v>
      </c>
      <c r="B147" s="29" t="s">
        <v>161</v>
      </c>
      <c r="C147">
        <v>17.832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-10</v>
      </c>
      <c r="N147">
        <v>4.2005</v>
      </c>
      <c r="O147">
        <f>C147-C146</f>
        <v>0</v>
      </c>
      <c r="Q147">
        <f>constant+bmajor*($D147)+bdnet_tone*($M146-$M145)+bdMAhom*($N146-$N145)+ecrate*($R146-(bhom*$N145+bnet_tone*$M145+ecconstant))</f>
        <v>0.07250084526955132</v>
      </c>
      <c r="R147">
        <f>R146+Q147</f>
        <v>21.292191337387827</v>
      </c>
      <c r="S147" s="2"/>
      <c r="T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ht="12.75">
      <c r="A148">
        <v>2007</v>
      </c>
      <c r="B148" s="29" t="s">
        <v>162</v>
      </c>
      <c r="C148">
        <v>17.832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-10</v>
      </c>
      <c r="N148">
        <v>4.2005</v>
      </c>
      <c r="O148">
        <f>C148-C147</f>
        <v>0</v>
      </c>
      <c r="Q148">
        <f>constant+bmajor*($D148)+bdnet_tone*($M147-$M146)+bdMAhom*($N147-$N146)+ecrate*($R147-(bhom*$N146+bnet_tone*$M146+ecconstant))</f>
        <v>0.05997757851385939</v>
      </c>
      <c r="R148">
        <f>R147+Q148</f>
        <v>21.352168915901686</v>
      </c>
      <c r="S148" s="2"/>
      <c r="T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ht="12.75">
      <c r="A149">
        <v>2007</v>
      </c>
      <c r="B149" s="29" t="s">
        <v>163</v>
      </c>
      <c r="C149">
        <v>17.832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-10</v>
      </c>
      <c r="N149">
        <v>4.2005</v>
      </c>
      <c r="O149">
        <f>C149-C148</f>
        <v>0</v>
      </c>
      <c r="Q149">
        <f>constant+bmajor*($D149)+bdnet_tone*($M148-$M147)+bdMAhom*($N148-$N147)+ecrate*($R148-(bhom*$N147+bnet_tone*$M147+ecconstant))</f>
        <v>0.049617489437698545</v>
      </c>
      <c r="R149">
        <f>R148+Q149</f>
        <v>21.401786405339383</v>
      </c>
      <c r="S149" s="2"/>
      <c r="T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ht="12.75">
      <c r="A150">
        <v>2007</v>
      </c>
      <c r="B150" s="29" t="s">
        <v>164</v>
      </c>
      <c r="C150">
        <v>17.832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-10</v>
      </c>
      <c r="N150">
        <v>4.2005</v>
      </c>
      <c r="O150">
        <f>C150-C149</f>
        <v>0</v>
      </c>
      <c r="Q150">
        <f>constant+bmajor*($D150)+bdnet_tone*($M149-$M148)+bdMAhom*($N149-$N148)+ecrate*($R149-(bhom*$N148+bnet_tone*$M148+ecconstant))</f>
        <v>0.041046926519903645</v>
      </c>
      <c r="R150">
        <f>R149+Q150</f>
        <v>21.442833331859287</v>
      </c>
      <c r="S150" s="2"/>
      <c r="T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20" ht="12.75">
      <c r="A151">
        <v>2007</v>
      </c>
      <c r="B151" s="29" t="s">
        <v>165</v>
      </c>
      <c r="C151">
        <v>17.832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-10</v>
      </c>
      <c r="N151">
        <v>4.2005</v>
      </c>
      <c r="O151">
        <f aca="true" t="shared" si="4" ref="O151:O167">C151-C150</f>
        <v>0</v>
      </c>
      <c r="Q151">
        <f>constant+bmajor*($D151)+bdnet_tone*($M150-$M149)+bdMAhom*($N150-$N149)+ecrate*($R150-(bhom*$N149+bnet_tone*$M149+ecconstant))</f>
        <v>0.033956780075419024</v>
      </c>
      <c r="R151">
        <f aca="true" t="shared" si="5" ref="R151:R167">R150+Q151</f>
        <v>21.476790111934704</v>
      </c>
      <c r="S151" s="2"/>
      <c r="T151" s="2"/>
    </row>
    <row r="152" spans="1:20" ht="12.75">
      <c r="A152">
        <v>2008</v>
      </c>
      <c r="B152" s="29"/>
      <c r="C152">
        <v>17.832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-10</v>
      </c>
      <c r="N152">
        <v>4.2005</v>
      </c>
      <c r="O152">
        <f t="shared" si="4"/>
        <v>0</v>
      </c>
      <c r="Q152">
        <f>constant+bmajor*($D152)+bdnet_tone*($M151-$M150)+bdMAhom*($N151-$N150)+ecrate*($R151-(bhom*$N150+bnet_tone*$M150+ecconstant))</f>
        <v>0.02809133376968596</v>
      </c>
      <c r="R152">
        <f t="shared" si="5"/>
        <v>21.50488144570439</v>
      </c>
      <c r="S152" s="2"/>
      <c r="T152" s="2"/>
    </row>
    <row r="153" spans="1:20" ht="12.75">
      <c r="A153">
        <v>2008</v>
      </c>
      <c r="B153" s="29"/>
      <c r="C153">
        <v>17.832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-10</v>
      </c>
      <c r="N153">
        <v>4.2005</v>
      </c>
      <c r="O153">
        <f t="shared" si="4"/>
        <v>0</v>
      </c>
      <c r="Q153">
        <f>constant+bmajor*($D153)+bdnet_tone*($M152-$M151)+bdMAhom*($N152-$N151)+ecrate*($R152-(bhom*$N151+bnet_tone*$M151+ecconstant))</f>
        <v>0.02323904184104669</v>
      </c>
      <c r="R153">
        <f t="shared" si="5"/>
        <v>21.52812048754544</v>
      </c>
      <c r="S153" s="2"/>
      <c r="T153" s="2"/>
    </row>
    <row r="154" spans="1:20" ht="12.75">
      <c r="A154">
        <v>2008</v>
      </c>
      <c r="B154" s="29"/>
      <c r="C154">
        <v>17.832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-10</v>
      </c>
      <c r="N154">
        <v>4.2005</v>
      </c>
      <c r="O154">
        <f t="shared" si="4"/>
        <v>0</v>
      </c>
      <c r="Q154">
        <f>constant+bmajor*($D154)+bdnet_tone*($M153-$M152)+bdMAhom*($N153-$N152)+ecrate*($R153-(bhom*$N152+bnet_tone*$M152+ecconstant))</f>
        <v>0.019224899398429463</v>
      </c>
      <c r="R154">
        <f t="shared" si="5"/>
        <v>21.54734538694387</v>
      </c>
      <c r="S154" s="2"/>
      <c r="T154" s="2"/>
    </row>
    <row r="155" spans="1:20" ht="12.75">
      <c r="A155">
        <v>2008</v>
      </c>
      <c r="B155" s="29"/>
      <c r="C155">
        <v>17.832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-10</v>
      </c>
      <c r="N155">
        <v>4.2005</v>
      </c>
      <c r="O155">
        <f t="shared" si="4"/>
        <v>0</v>
      </c>
      <c r="Q155">
        <f>constant+bmajor*($D155)+bdnet_tone*($M154-$M153)+bdMAhom*($N154-$N153)+ecrate*($R154-(bhom*$N153+bnet_tone*$M153+ecconstant))</f>
        <v>0.015904130618110145</v>
      </c>
      <c r="R155">
        <f t="shared" si="5"/>
        <v>21.56324951756198</v>
      </c>
      <c r="S155" s="2"/>
      <c r="T155" s="2"/>
    </row>
    <row r="156" spans="1:20" ht="12.75">
      <c r="A156">
        <v>2009</v>
      </c>
      <c r="B156" s="29"/>
      <c r="C156">
        <v>17.832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-10</v>
      </c>
      <c r="N156">
        <v>4.2005</v>
      </c>
      <c r="O156">
        <f t="shared" si="4"/>
        <v>0</v>
      </c>
      <c r="Q156">
        <f>constant+bmajor*($D156)+bdnet_tone*($M155-$M154)+bdMAhom*($N155-$N154)+ecrate*($R155-(bhom*$N154+bnet_tone*$M154+ecconstant))</f>
        <v>0.013156967195291181</v>
      </c>
      <c r="R156">
        <f t="shared" si="5"/>
        <v>21.57640648475727</v>
      </c>
      <c r="S156" s="2"/>
      <c r="T156" s="2"/>
    </row>
    <row r="157" spans="1:20" ht="12.75">
      <c r="A157">
        <v>2009</v>
      </c>
      <c r="B157" s="29"/>
      <c r="C157">
        <v>17.832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-10</v>
      </c>
      <c r="N157">
        <v>4.2005</v>
      </c>
      <c r="O157">
        <f t="shared" si="4"/>
        <v>0</v>
      </c>
      <c r="Q157">
        <f>constant+bmajor*($D157)+bdnet_tone*($M156-$M155)+bdMAhom*($N156-$N155)+ecrate*($R156-(bhom*$N155+bnet_tone*$M155+ecconstant))</f>
        <v>0.010884328727837383</v>
      </c>
      <c r="R157">
        <f t="shared" si="5"/>
        <v>21.587290813485108</v>
      </c>
      <c r="S157" s="2"/>
      <c r="T157" s="2"/>
    </row>
    <row r="158" spans="1:20" ht="12.75">
      <c r="A158">
        <v>2009</v>
      </c>
      <c r="B158" s="29"/>
      <c r="C158">
        <v>17.832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-10</v>
      </c>
      <c r="N158">
        <v>4.2005</v>
      </c>
      <c r="O158">
        <f t="shared" si="4"/>
        <v>0</v>
      </c>
      <c r="Q158">
        <f>constant+bmajor*($D158)+bdnet_tone*($M157-$M156)+bdMAhom*($N157-$N156)+ecrate*($R157-(bhom*$N156+bnet_tone*$M156+ecconstant))</f>
        <v>0.009004249238990559</v>
      </c>
      <c r="R158">
        <f t="shared" si="5"/>
        <v>21.5962950627241</v>
      </c>
      <c r="S158" s="2"/>
      <c r="T158" s="2"/>
    </row>
    <row r="159" spans="1:20" ht="12.75">
      <c r="A159">
        <v>2009</v>
      </c>
      <c r="B159" s="29"/>
      <c r="C159">
        <v>17.832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-10</v>
      </c>
      <c r="N159">
        <v>4.2005</v>
      </c>
      <c r="O159">
        <f t="shared" si="4"/>
        <v>0</v>
      </c>
      <c r="Q159">
        <f>constant+bmajor*($D159)+bdnet_tone*($M158-$M157)+bdMAhom*($N158-$N157)+ecrate*($R158-(bhom*$N157+bnet_tone*$M157+ecconstant))</f>
        <v>0.007448920956466657</v>
      </c>
      <c r="R159">
        <f t="shared" si="5"/>
        <v>21.603743983680566</v>
      </c>
      <c r="S159" s="2"/>
      <c r="T159" s="2"/>
    </row>
    <row r="160" spans="1:20" ht="12.75">
      <c r="A160">
        <v>2010</v>
      </c>
      <c r="B160" s="29"/>
      <c r="C160">
        <v>17.832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-10</v>
      </c>
      <c r="N160">
        <v>4.2005</v>
      </c>
      <c r="O160">
        <f t="shared" si="4"/>
        <v>0</v>
      </c>
      <c r="Q160">
        <f>constant+bmajor*($D160)+bdnet_tone*($M159-$M158)+bdMAhom*($N159-$N158)+ecrate*($R159-(bhom*$N158+bnet_tone*$M158+ecconstant))</f>
        <v>0.006162248727569573</v>
      </c>
      <c r="R160">
        <f t="shared" si="5"/>
        <v>21.609906232408136</v>
      </c>
      <c r="S160" s="2"/>
      <c r="T160" s="2"/>
    </row>
    <row r="161" spans="1:20" ht="12.75">
      <c r="A161">
        <v>2010</v>
      </c>
      <c r="B161" s="29"/>
      <c r="C161">
        <v>17.832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-10</v>
      </c>
      <c r="N161">
        <v>4.2005</v>
      </c>
      <c r="O161">
        <f t="shared" si="4"/>
        <v>0</v>
      </c>
      <c r="Q161">
        <f>constant+bmajor*($D161)+bdnet_tone*($M160-$M159)+bdMAhom*($N160-$N159)+ecrate*($R160-(bhom*$N159+bnet_tone*$M159+ecconstant))</f>
        <v>0.005097826866784862</v>
      </c>
      <c r="R161">
        <f t="shared" si="5"/>
        <v>21.61500405927492</v>
      </c>
      <c r="S161" s="2"/>
      <c r="T161" s="2"/>
    </row>
    <row r="162" spans="1:20" ht="12.75">
      <c r="A162">
        <v>2010</v>
      </c>
      <c r="B162" s="29"/>
      <c r="C162">
        <v>17.832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-10</v>
      </c>
      <c r="N162">
        <v>4.2005</v>
      </c>
      <c r="O162">
        <f t="shared" si="4"/>
        <v>0</v>
      </c>
      <c r="Q162">
        <f>constant+bmajor*($D162)+bdnet_tone*($M161-$M160)+bdMAhom*($N161-$N160)+ecrate*($R161-(bhom*$N160+bnet_tone*$M160+ecconstant))</f>
        <v>0.004217265467952713</v>
      </c>
      <c r="R162">
        <f t="shared" si="5"/>
        <v>21.619221324742874</v>
      </c>
      <c r="S162" s="2"/>
      <c r="T162" s="2"/>
    </row>
    <row r="163" spans="1:20" ht="12.75">
      <c r="A163">
        <v>2010</v>
      </c>
      <c r="B163" s="29"/>
      <c r="C163">
        <v>17.832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-10</v>
      </c>
      <c r="N163">
        <v>4.2005</v>
      </c>
      <c r="O163">
        <f t="shared" si="4"/>
        <v>0</v>
      </c>
      <c r="Q163">
        <f>constant+bmajor*($D163)+bdnet_tone*($M162-$M161)+bdMAhom*($N162-$N161)+ecrate*($R162-(bhom*$N161+bnet_tone*$M161+ecconstant))</f>
        <v>0.003488805817056257</v>
      </c>
      <c r="R163">
        <f t="shared" si="5"/>
        <v>21.62271013055993</v>
      </c>
      <c r="S163" s="2"/>
      <c r="T163" s="2"/>
    </row>
    <row r="164" spans="1:20" ht="12.75">
      <c r="A164">
        <v>2011</v>
      </c>
      <c r="B164" s="29"/>
      <c r="C164">
        <v>17.832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-10</v>
      </c>
      <c r="N164">
        <v>4.2005</v>
      </c>
      <c r="O164">
        <f t="shared" si="4"/>
        <v>0</v>
      </c>
      <c r="Q164">
        <f>constant+bmajor*($D164)+bdnet_tone*($M163-$M162)+bdMAhom*($N163-$N162)+ecrate*($R163-(bhom*$N162+bnet_tone*$M162+ecconstant))</f>
        <v>0.002886174968500372</v>
      </c>
      <c r="R164">
        <f t="shared" si="5"/>
        <v>21.625596305528433</v>
      </c>
      <c r="S164" s="2"/>
      <c r="T164" s="2"/>
    </row>
    <row r="165" spans="1:20" ht="12.75">
      <c r="A165">
        <v>2011</v>
      </c>
      <c r="B165" s="29"/>
      <c r="C165">
        <v>17.832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-10</v>
      </c>
      <c r="N165">
        <v>4.2005</v>
      </c>
      <c r="O165">
        <f t="shared" si="4"/>
        <v>0</v>
      </c>
      <c r="Q165">
        <f>constant+bmajor*($D165)+bdnet_tone*($M164-$M163)+bdMAhom*($N164-$N163)+ecrate*($R164-(bhom*$N163+bnet_tone*$M163+ecconstant))</f>
        <v>0.002387638173518593</v>
      </c>
      <c r="R165">
        <f t="shared" si="5"/>
        <v>21.627983943701953</v>
      </c>
      <c r="S165" s="2"/>
      <c r="T165" s="2"/>
    </row>
    <row r="166" spans="1:19" ht="12.75">
      <c r="A166">
        <v>2011</v>
      </c>
      <c r="B166" s="29"/>
      <c r="C166">
        <v>17.832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-10</v>
      </c>
      <c r="N166">
        <v>4.2005</v>
      </c>
      <c r="O166">
        <f t="shared" si="4"/>
        <v>0</v>
      </c>
      <c r="Q166">
        <f>constant+bmajor*($D166)+bdnet_tone*($M165-$M164)+bdMAhom*($N165-$N164)+ecrate*($R165-(bhom*$N164+bnet_tone*$M164+ecconstant))</f>
        <v>0.001975214985183424</v>
      </c>
      <c r="R166">
        <f t="shared" si="5"/>
        <v>21.629959158687136</v>
      </c>
      <c r="S166" s="2"/>
    </row>
    <row r="167" spans="1:19" ht="12.75">
      <c r="A167">
        <v>2011</v>
      </c>
      <c r="B167" s="29"/>
      <c r="C167">
        <v>17.832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-10</v>
      </c>
      <c r="N167">
        <v>4.2005</v>
      </c>
      <c r="O167">
        <f t="shared" si="4"/>
        <v>0</v>
      </c>
      <c r="Q167">
        <f>constant+bmajor*($D167)+bdnet_tone*($M166-$M165)+bdMAhom*($N166-$N165)+ecrate*($R166-(bhom*$N165+bnet_tone*$M165+ecconstant))</f>
        <v>0.0016340307677122565</v>
      </c>
      <c r="R167">
        <f t="shared" si="5"/>
        <v>21.631593189454847</v>
      </c>
      <c r="S167" s="2"/>
    </row>
    <row r="168" spans="1:20" ht="12.75">
      <c r="A168">
        <v>2012</v>
      </c>
      <c r="B168" s="29"/>
      <c r="C168">
        <v>17.832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-10</v>
      </c>
      <c r="N168">
        <v>4.2005</v>
      </c>
      <c r="O168">
        <f aca="true" t="shared" si="6" ref="O168:O175">C168-C167</f>
        <v>0</v>
      </c>
      <c r="Q168">
        <f>constant+bmajor*($D168)+bdnet_tone*($M167-$M166)+bdMAhom*($N167-$N166)+ecrate*($R167-(bhom*$N166+bnet_tone*$M166+ecconstant))</f>
        <v>0.001351780221322433</v>
      </c>
      <c r="R168">
        <f aca="true" t="shared" si="7" ref="R168:R175">R167+Q168</f>
        <v>21.63294496967617</v>
      </c>
      <c r="S168" s="2"/>
      <c r="T168" s="2"/>
    </row>
    <row r="169" spans="1:20" ht="12.75">
      <c r="A169">
        <v>2012</v>
      </c>
      <c r="B169" s="29"/>
      <c r="C169">
        <v>17.832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-10</v>
      </c>
      <c r="N169">
        <v>4.2005</v>
      </c>
      <c r="O169">
        <f t="shared" si="6"/>
        <v>0</v>
      </c>
      <c r="Q169">
        <f>constant+bmajor*($D169)+bdnet_tone*($M168-$M167)+bdMAhom*($N168-$N167)+ecrate*($R168-(bhom*$N167+bnet_tone*$M167+ecconstant))</f>
        <v>0.0011182835738865991</v>
      </c>
      <c r="R169">
        <f t="shared" si="7"/>
        <v>21.63406325325006</v>
      </c>
      <c r="S169" s="2"/>
      <c r="T169" s="2"/>
    </row>
    <row r="170" spans="1:20" ht="12.75">
      <c r="A170">
        <v>2012</v>
      </c>
      <c r="B170" s="29"/>
      <c r="C170">
        <v>17.832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-10</v>
      </c>
      <c r="N170">
        <v>4.2005</v>
      </c>
      <c r="O170">
        <f t="shared" si="6"/>
        <v>0</v>
      </c>
      <c r="Q170">
        <f>constant+bmajor*($D170)+bdnet_tone*($M169-$M168)+bdMAhom*($N169-$N168)+ecrate*($R169-(bhom*$N168+bnet_tone*$M168+ecconstant))</f>
        <v>0.0009251194328032987</v>
      </c>
      <c r="R170">
        <f t="shared" si="7"/>
        <v>21.634988372682862</v>
      </c>
      <c r="S170" s="2"/>
      <c r="T170" s="2"/>
    </row>
    <row r="171" spans="1:20" ht="12.75">
      <c r="A171">
        <v>2012</v>
      </c>
      <c r="B171" s="29"/>
      <c r="C171">
        <v>17.832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-10</v>
      </c>
      <c r="N171">
        <v>4.2005</v>
      </c>
      <c r="O171">
        <f t="shared" si="6"/>
        <v>0</v>
      </c>
      <c r="Q171">
        <f>constant+bmajor*($D171)+bdnet_tone*($M170-$M169)+bdMAhom*($N170-$N169)+ecrate*($R170-(bhom*$N169+bnet_tone*$M169+ecconstant))</f>
        <v>0.000765321055352642</v>
      </c>
      <c r="R171">
        <f t="shared" si="7"/>
        <v>21.635753693738216</v>
      </c>
      <c r="S171" s="2"/>
      <c r="T171" s="2"/>
    </row>
    <row r="172" spans="1:20" ht="12.75">
      <c r="A172">
        <v>2013</v>
      </c>
      <c r="B172" s="29"/>
      <c r="C172">
        <v>17.832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-10</v>
      </c>
      <c r="N172">
        <v>4.2005</v>
      </c>
      <c r="O172">
        <f t="shared" si="6"/>
        <v>0</v>
      </c>
      <c r="Q172">
        <f>constant+bmajor*($D172)+bdnet_tone*($M171-$M170)+bdMAhom*($N171-$N170)+ecrate*($R171-(bhom*$N170+bnet_tone*$M170+ecconstant))</f>
        <v>0.0006331250830944636</v>
      </c>
      <c r="R172">
        <f t="shared" si="7"/>
        <v>21.63638681882131</v>
      </c>
      <c r="S172" s="2"/>
      <c r="T172" s="2"/>
    </row>
    <row r="173" spans="1:20" ht="12.75">
      <c r="A173">
        <v>2013</v>
      </c>
      <c r="B173" s="29"/>
      <c r="C173">
        <v>17.832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-10</v>
      </c>
      <c r="N173">
        <v>4.2005</v>
      </c>
      <c r="O173">
        <f t="shared" si="6"/>
        <v>0</v>
      </c>
      <c r="Q173">
        <f>constant+bmajor*($D173)+bdnet_tone*($M172-$M171)+bdMAhom*($N172-$N171)+ecrate*($R172-(bhom*$N171+bnet_tone*$M171+ecconstant))</f>
        <v>0.0005237636780537971</v>
      </c>
      <c r="R173">
        <f t="shared" si="7"/>
        <v>21.636910582499365</v>
      </c>
      <c r="S173" s="2"/>
      <c r="T173" s="2"/>
    </row>
    <row r="174" spans="1:19" ht="12.75">
      <c r="A174">
        <v>2013</v>
      </c>
      <c r="B174" s="29"/>
      <c r="C174">
        <v>17.832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-10</v>
      </c>
      <c r="N174">
        <v>4.2005</v>
      </c>
      <c r="O174">
        <f t="shared" si="6"/>
        <v>0</v>
      </c>
      <c r="Q174">
        <f>constant+bmajor*($D174)+bdnet_tone*($M173-$M172)+bdMAhom*($N173-$N172)+ecrate*($R173-(bhom*$N172+bnet_tone*$M172+ecconstant))</f>
        <v>0.00043329256378168285</v>
      </c>
      <c r="R174">
        <f t="shared" si="7"/>
        <v>21.637343875063145</v>
      </c>
      <c r="S174" s="2"/>
    </row>
    <row r="175" spans="1:19" ht="12.75">
      <c r="A175">
        <v>2013</v>
      </c>
      <c r="B175" s="29"/>
      <c r="C175">
        <v>17.832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-10</v>
      </c>
      <c r="N175">
        <v>4.2005</v>
      </c>
      <c r="O175">
        <f t="shared" si="6"/>
        <v>0</v>
      </c>
      <c r="Q175">
        <f>constant+bmajor*($D175)+bdnet_tone*($M174-$M173)+bdMAhom*($N174-$N173)+ecrate*($R174-(bhom*$N173+bnet_tone*$M173+ecconstant))</f>
        <v>0.00035844876934996647</v>
      </c>
      <c r="R175">
        <f t="shared" si="7"/>
        <v>21.637702323832496</v>
      </c>
      <c r="S175" s="2"/>
    </row>
    <row r="176" spans="1:19" ht="12.75">
      <c r="A176">
        <v>2014</v>
      </c>
      <c r="B176" s="29"/>
      <c r="C176">
        <v>17.832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-10</v>
      </c>
      <c r="N176">
        <v>4.2005</v>
      </c>
      <c r="O176">
        <f>C176-C175</f>
        <v>0</v>
      </c>
      <c r="Q176">
        <f>constant+bmajor*($D176)+bdnet_tone*($M175-$M174)+bdMAhom*($N175-$N174)+ecrate*($R175-(bhom*$N174+bnet_tone*$M174+ecconstant))</f>
        <v>0.00029653294560831253</v>
      </c>
      <c r="R176">
        <f>R175+Q176</f>
        <v>21.637998856778104</v>
      </c>
      <c r="S176" s="2"/>
    </row>
    <row r="177" spans="1:19" ht="12.75">
      <c r="A177">
        <v>2014</v>
      </c>
      <c r="B177" s="29"/>
      <c r="C177">
        <v>17.832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-10</v>
      </c>
      <c r="N177">
        <v>4.2005</v>
      </c>
      <c r="O177">
        <f>C177-C176</f>
        <v>0</v>
      </c>
      <c r="Q177">
        <f>constant+bmajor*($D177)+bdnet_tone*($M176-$M175)+bdMAhom*($N176-$N175)+ecrate*($R176-(bhom*$N175+bnet_tone*$M175+ecconstant))</f>
        <v>0.0002453120092744607</v>
      </c>
      <c r="R177">
        <f>R176+Q177</f>
        <v>21.638244168787377</v>
      </c>
      <c r="S177" s="2"/>
    </row>
    <row r="178" spans="1:20" ht="12.75">
      <c r="A178">
        <v>2014</v>
      </c>
      <c r="B178" s="29"/>
      <c r="C178">
        <v>17.832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-10</v>
      </c>
      <c r="N178">
        <v>4.2005</v>
      </c>
      <c r="O178">
        <f>C178-C177</f>
        <v>0</v>
      </c>
      <c r="Q178">
        <f>constant+bmajor*($D178)+bdnet_tone*($M177-$M176)+bdMAhom*($N177-$N176)+ecrate*($R177-(bhom*$N176+bnet_tone*$M176+ecconstant))</f>
        <v>0.00020293860357028723</v>
      </c>
      <c r="R178">
        <f>R177+Q178</f>
        <v>21.63844710739095</v>
      </c>
      <c r="S178" s="2"/>
      <c r="T178" s="34" t="s">
        <v>166</v>
      </c>
    </row>
    <row r="179" spans="1:20" ht="12.75">
      <c r="A179">
        <v>2014</v>
      </c>
      <c r="B179" s="29"/>
      <c r="C179">
        <v>17.832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-10</v>
      </c>
      <c r="N179">
        <v>4.2005</v>
      </c>
      <c r="O179">
        <f>C179-C178</f>
        <v>0</v>
      </c>
      <c r="Q179">
        <f>constant+bmajor*($D179)+bdnet_tone*($M178-$M177)+bdMAhom*($N178-$N177)+ecrate*($R178-(bhom*$N177+bnet_tone*$M177+ecconstant))</f>
        <v>0.00016788447064114073</v>
      </c>
      <c r="R179">
        <f>R178+Q179</f>
        <v>21.63861499186159</v>
      </c>
      <c r="S179" s="2"/>
      <c r="T179">
        <f>R179-R179</f>
        <v>0</v>
      </c>
    </row>
    <row r="180" spans="2:20" ht="12.75">
      <c r="B180" s="29"/>
      <c r="T180" s="2"/>
    </row>
    <row r="181" spans="2:45" ht="12.75">
      <c r="B181" s="22" t="s">
        <v>167</v>
      </c>
      <c r="C181" s="22">
        <v>-50</v>
      </c>
      <c r="S181" s="2"/>
      <c r="T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</row>
    <row r="182" spans="1:45" ht="12.75">
      <c r="A182">
        <v>2006</v>
      </c>
      <c r="B182" t="s">
        <v>68</v>
      </c>
      <c r="C182">
        <v>18.16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f>M144+nettone</f>
        <v>-60</v>
      </c>
      <c r="N182">
        <f>N144</f>
        <v>4.18625</v>
      </c>
      <c r="O182">
        <v>0</v>
      </c>
      <c r="Q182">
        <f>constant+bmajor*($D182)+bdnet_tone*($M141-$M140)+bdMAhom*($N141-$N140)+ecrate*($R141-(bhom*$N140+bnet_tone*$M140+ecconstant))</f>
        <v>0.3733587091973992</v>
      </c>
      <c r="R182">
        <f>R141+Q182</f>
        <v>21.1153217322389</v>
      </c>
      <c r="S182" s="2"/>
      <c r="T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</row>
    <row r="183" spans="1:45" ht="12.75">
      <c r="A183">
        <v>2006</v>
      </c>
      <c r="B183" t="s">
        <v>69</v>
      </c>
      <c r="C183">
        <v>17.832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f>M145+nettone</f>
        <v>-60</v>
      </c>
      <c r="N183">
        <f aca="true" t="shared" si="8" ref="N183:N216">N145</f>
        <v>4.2005</v>
      </c>
      <c r="O183">
        <v>0</v>
      </c>
      <c r="Q183">
        <f>constant+bmajor*($D183)+bdnet_tone*($M182-$M141)+bdMAhom*($N182-$N141)+ecrate*($R182-(bhom*$N141+bnet_tone*$M141+ecconstant))</f>
        <v>-1.511398714528233</v>
      </c>
      <c r="R183">
        <f aca="true" t="shared" si="9" ref="R182:R205">R182+Q183</f>
        <v>19.603923017710667</v>
      </c>
      <c r="S183" s="2"/>
      <c r="T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</row>
    <row r="184" spans="1:45" ht="12.75">
      <c r="A184">
        <v>2006</v>
      </c>
      <c r="B184" s="29" t="s">
        <v>160</v>
      </c>
      <c r="C184">
        <v>17.832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f>M146+nettone</f>
        <v>-60</v>
      </c>
      <c r="N184">
        <f t="shared" si="8"/>
        <v>4.2005</v>
      </c>
      <c r="O184">
        <f aca="true" t="shared" si="10" ref="O182:O205">C184-C183</f>
        <v>0</v>
      </c>
      <c r="Q184">
        <f>constant+bmajor*($D184)+bdnet_tone*($M183-$M182)+bdMAhom*($N183-$N182)+ecrate*($R183-(bhom*$N182+bnet_tone*$M182+ecconstant))</f>
        <v>-0.9791017115493914</v>
      </c>
      <c r="R184">
        <f t="shared" si="9"/>
        <v>18.624821306161277</v>
      </c>
      <c r="S184" s="2"/>
      <c r="T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</row>
    <row r="185" spans="1:45" ht="12.75">
      <c r="A185">
        <v>2006</v>
      </c>
      <c r="B185" s="29" t="s">
        <v>161</v>
      </c>
      <c r="C185">
        <v>17.832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f>M147+nettone</f>
        <v>-60</v>
      </c>
      <c r="N185">
        <f t="shared" si="8"/>
        <v>4.2005</v>
      </c>
      <c r="O185">
        <f t="shared" si="10"/>
        <v>0</v>
      </c>
      <c r="Q185">
        <f>constant+bmajor*($D185)+bdnet_tone*($M184-$M183)+bdMAhom*($N184-$N183)+ecrate*($R184-(bhom*$N183+bnet_tone*$M183+ecconstant))</f>
        <v>-0.7701446804062944</v>
      </c>
      <c r="R185">
        <f t="shared" si="9"/>
        <v>17.854676625754983</v>
      </c>
      <c r="S185" s="2"/>
      <c r="T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</row>
    <row r="186" spans="1:45" ht="12.75">
      <c r="A186">
        <v>2007</v>
      </c>
      <c r="B186" s="29" t="s">
        <v>162</v>
      </c>
      <c r="C186">
        <v>17.832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f>M148+nettone</f>
        <v>-60</v>
      </c>
      <c r="N186">
        <f t="shared" si="8"/>
        <v>4.2005</v>
      </c>
      <c r="O186">
        <f t="shared" si="10"/>
        <v>0</v>
      </c>
      <c r="Q186">
        <f>constant+bmajor*($D186)+bdnet_tone*($M185-$M184)+bdMAhom*($N185-$N184)+ecrate*($R185-(bhom*$N184+bnet_tone*$M184+ecconstant))</f>
        <v>-0.6371155103690782</v>
      </c>
      <c r="R186">
        <f t="shared" si="9"/>
        <v>17.217561115385905</v>
      </c>
      <c r="S186" s="2"/>
      <c r="T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</row>
    <row r="187" spans="1:45" ht="12.75">
      <c r="A187">
        <v>2007</v>
      </c>
      <c r="B187" s="29" t="s">
        <v>163</v>
      </c>
      <c r="C187">
        <v>17.832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f>M149+nettone</f>
        <v>-60</v>
      </c>
      <c r="N187">
        <f t="shared" si="8"/>
        <v>4.2005</v>
      </c>
      <c r="O187">
        <f t="shared" si="10"/>
        <v>0</v>
      </c>
      <c r="Q187">
        <f>constant+bmajor*($D187)+bdnet_tone*($M186-$M185)+bdMAhom*($N186-$N185)+ecrate*($R186-(bhom*$N185+bnet_tone*$M185+ecconstant))</f>
        <v>-0.5270648280511493</v>
      </c>
      <c r="R187">
        <f t="shared" si="9"/>
        <v>16.690496287334756</v>
      </c>
      <c r="S187" s="2"/>
      <c r="T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</row>
    <row r="188" spans="1:45" ht="12.75">
      <c r="A188">
        <v>2007</v>
      </c>
      <c r="B188" s="29" t="s">
        <v>164</v>
      </c>
      <c r="C188">
        <v>17.832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f>M150+nettone</f>
        <v>-60</v>
      </c>
      <c r="N188">
        <f t="shared" si="8"/>
        <v>4.2005</v>
      </c>
      <c r="O188">
        <f t="shared" si="10"/>
        <v>0</v>
      </c>
      <c r="Q188">
        <f>constant+bmajor*($D188)+bdnet_tone*($M187-$M186)+bdMAhom*($N187-$N186)+ecrate*($R187-(bhom*$N186+bnet_tone*$M186+ecconstant))</f>
        <v>-0.43602349722683864</v>
      </c>
      <c r="R188">
        <f t="shared" si="9"/>
        <v>16.25447279010792</v>
      </c>
      <c r="S188" s="2"/>
      <c r="T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</row>
    <row r="189" spans="1:20" ht="12.75">
      <c r="A189">
        <v>2007</v>
      </c>
      <c r="B189" s="29" t="s">
        <v>165</v>
      </c>
      <c r="C189">
        <v>17.832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f>M151+nettone</f>
        <v>-60</v>
      </c>
      <c r="N189">
        <f t="shared" si="8"/>
        <v>4.2005</v>
      </c>
      <c r="O189">
        <f t="shared" si="10"/>
        <v>0</v>
      </c>
      <c r="Q189">
        <f>constant+bmajor*($D189)+bdnet_tone*($M188-$M187)+bdMAhom*($N188-$N187)+ecrate*($R188-(bhom*$N187+bnet_tone*$M187+ecconstant))</f>
        <v>-0.36070798128740444</v>
      </c>
      <c r="R189">
        <f t="shared" si="9"/>
        <v>15.893764808820514</v>
      </c>
      <c r="S189" s="2"/>
      <c r="T189" s="2"/>
    </row>
    <row r="190" spans="1:20" ht="12.75">
      <c r="A190">
        <v>2008</v>
      </c>
      <c r="B190" s="29"/>
      <c r="C190">
        <v>17.832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f>M152+nettone</f>
        <v>-60</v>
      </c>
      <c r="N190">
        <f t="shared" si="8"/>
        <v>4.2005</v>
      </c>
      <c r="O190">
        <f t="shared" si="10"/>
        <v>0</v>
      </c>
      <c r="Q190">
        <f>constant+bmajor*($D190)+bdnet_tone*($M189-$M188)+bdMAhom*($N189-$N188)+ecrate*($R189-(bhom*$N188+bnet_tone*$M188+ecconstant))</f>
        <v>-0.29840191776808156</v>
      </c>
      <c r="R190">
        <f t="shared" si="9"/>
        <v>15.595362891052432</v>
      </c>
      <c r="S190" s="2"/>
      <c r="T190" s="2"/>
    </row>
    <row r="191" spans="1:20" ht="12.75">
      <c r="A191">
        <v>2008</v>
      </c>
      <c r="B191" s="29"/>
      <c r="C191">
        <v>17.832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f>M153+nettone</f>
        <v>-60</v>
      </c>
      <c r="N191">
        <f t="shared" si="8"/>
        <v>4.2005</v>
      </c>
      <c r="O191">
        <f t="shared" si="10"/>
        <v>0</v>
      </c>
      <c r="Q191">
        <f>constant+bmajor*($D191)+bdnet_tone*($M190-$M189)+bdMAhom*($N190-$N189)+ecrate*($R190-(bhom*$N189+bnet_tone*$M189+ecconstant))</f>
        <v>-0.24685814882682278</v>
      </c>
      <c r="R191">
        <f t="shared" si="9"/>
        <v>15.34850474222561</v>
      </c>
      <c r="S191" s="2"/>
      <c r="T191" s="2"/>
    </row>
    <row r="192" spans="1:20" ht="12.75">
      <c r="A192">
        <v>2008</v>
      </c>
      <c r="B192" s="29"/>
      <c r="C192">
        <v>17.832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f>M154+nettone</f>
        <v>-60</v>
      </c>
      <c r="N192">
        <f t="shared" si="8"/>
        <v>4.2005</v>
      </c>
      <c r="O192">
        <f t="shared" si="10"/>
        <v>0</v>
      </c>
      <c r="Q192">
        <f>constant+bmajor*($D192)+bdnet_tone*($M191-$M190)+bdMAhom*($N191-$N190)+ecrate*($R191-(bhom*$N190+bnet_tone*$M190+ecconstant))</f>
        <v>-0.2042176742629639</v>
      </c>
      <c r="R192">
        <f t="shared" si="9"/>
        <v>15.144287067962646</v>
      </c>
      <c r="S192" s="2"/>
      <c r="T192" s="2"/>
    </row>
    <row r="193" spans="1:20" ht="12.75">
      <c r="A193">
        <v>2008</v>
      </c>
      <c r="B193" s="29"/>
      <c r="C193">
        <v>17.832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f>M155+nettone</f>
        <v>-60</v>
      </c>
      <c r="N193">
        <f t="shared" si="8"/>
        <v>4.2005</v>
      </c>
      <c r="O193">
        <f t="shared" si="10"/>
        <v>0</v>
      </c>
      <c r="Q193">
        <f>constant+bmajor*($D193)+bdnet_tone*($M192-$M191)+bdMAhom*($N192-$N191)+ecrate*($R192-(bhom*$N191+bnet_tone*$M191+ecconstant))</f>
        <v>-0.16894260399980168</v>
      </c>
      <c r="R193">
        <f t="shared" si="9"/>
        <v>14.975344463962843</v>
      </c>
      <c r="S193" s="2"/>
      <c r="T193" s="2"/>
    </row>
    <row r="194" spans="1:20" ht="12.75">
      <c r="A194">
        <v>2009</v>
      </c>
      <c r="B194" s="29"/>
      <c r="C194">
        <v>17.832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f>M156+nettone</f>
        <v>-60</v>
      </c>
      <c r="N194">
        <f t="shared" si="8"/>
        <v>4.2005</v>
      </c>
      <c r="O194">
        <f t="shared" si="10"/>
        <v>0</v>
      </c>
      <c r="Q194">
        <f>constant+bmajor*($D194)+bdnet_tone*($M193-$M192)+bdMAhom*($N193-$N192)+ecrate*($R193-(bhom*$N192+bnet_tone*$M192+ecconstant))</f>
        <v>-0.139760691865885</v>
      </c>
      <c r="R194">
        <f t="shared" si="9"/>
        <v>14.835583772096959</v>
      </c>
      <c r="S194" s="2"/>
      <c r="T194" s="2"/>
    </row>
    <row r="195" spans="1:20" ht="12.75">
      <c r="A195">
        <v>2009</v>
      </c>
      <c r="B195" s="29"/>
      <c r="C195">
        <v>17.832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f>M157+nettone</f>
        <v>-60</v>
      </c>
      <c r="N195">
        <f t="shared" si="8"/>
        <v>4.2005</v>
      </c>
      <c r="O195">
        <f t="shared" si="10"/>
        <v>0</v>
      </c>
      <c r="Q195">
        <f>constant+bmajor*($D195)+bdnet_tone*($M194-$M193)+bdMAhom*($N194-$N193)+ecrate*($R194-(bhom*$N193+bnet_tone*$M193+ecconstant))</f>
        <v>-0.11561945020602274</v>
      </c>
      <c r="R195">
        <f t="shared" si="9"/>
        <v>14.719964321890936</v>
      </c>
      <c r="S195" s="2"/>
      <c r="T195" s="2"/>
    </row>
    <row r="196" spans="1:20" ht="12.75">
      <c r="A196">
        <v>2009</v>
      </c>
      <c r="B196" s="29"/>
      <c r="C196">
        <v>17.832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f>M158+nettone</f>
        <v>-60</v>
      </c>
      <c r="N196">
        <f t="shared" si="8"/>
        <v>4.2005</v>
      </c>
      <c r="O196">
        <f t="shared" si="10"/>
        <v>0</v>
      </c>
      <c r="Q196">
        <f>constant+bmajor*($D196)+bdnet_tone*($M195-$M194)+bdMAhom*($N195-$N194)+ecrate*($R195-(bhom*$N194+bnet_tone*$M194+ecconstant))</f>
        <v>-0.09564819039942095</v>
      </c>
      <c r="R196">
        <f t="shared" si="9"/>
        <v>14.624316131491515</v>
      </c>
      <c r="S196" s="2"/>
      <c r="T196" s="2"/>
    </row>
    <row r="197" spans="1:20" ht="12.75">
      <c r="A197">
        <v>2009</v>
      </c>
      <c r="B197" s="29"/>
      <c r="C197">
        <v>17.832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f>M159+nettone</f>
        <v>-60</v>
      </c>
      <c r="N197">
        <f t="shared" si="8"/>
        <v>4.2005</v>
      </c>
      <c r="O197">
        <f t="shared" si="10"/>
        <v>0</v>
      </c>
      <c r="Q197">
        <f>constant+bmajor*($D197)+bdnet_tone*($M196-$M195)+bdMAhom*($N196-$N195)+ecrate*($R196-(bhom*$N195+bnet_tone*$M195+ecconstant))</f>
        <v>-0.07912662022161482</v>
      </c>
      <c r="R197">
        <f t="shared" si="9"/>
        <v>14.5451895112699</v>
      </c>
      <c r="S197" s="2"/>
      <c r="T197" s="2"/>
    </row>
    <row r="198" spans="1:20" ht="12.75">
      <c r="A198">
        <v>2010</v>
      </c>
      <c r="B198" s="29"/>
      <c r="C198">
        <v>17.832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f>M160+nettone</f>
        <v>-60</v>
      </c>
      <c r="N198">
        <f t="shared" si="8"/>
        <v>4.2005</v>
      </c>
      <c r="O198">
        <f t="shared" si="10"/>
        <v>0</v>
      </c>
      <c r="Q198">
        <f>constant+bmajor*($D198)+bdnet_tone*($M197-$M196)+bdMAhom*($N197-$N196)+ecrate*($R197-(bhom*$N196+bnet_tone*$M196+ecconstant))</f>
        <v>-0.06545886546886066</v>
      </c>
      <c r="R198">
        <f t="shared" si="9"/>
        <v>14.47973064580104</v>
      </c>
      <c r="S198" s="2"/>
      <c r="T198" s="2"/>
    </row>
    <row r="199" spans="1:20" ht="12.75">
      <c r="A199">
        <v>2010</v>
      </c>
      <c r="B199" s="29"/>
      <c r="C199">
        <v>17.832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f>M161+nettone</f>
        <v>-60</v>
      </c>
      <c r="N199">
        <f t="shared" si="8"/>
        <v>4.2005</v>
      </c>
      <c r="O199">
        <f t="shared" si="10"/>
        <v>0</v>
      </c>
      <c r="Q199">
        <f>constant+bmajor*($D199)+bdnet_tone*($M198-$M197)+bdMAhom*($N198-$N197)+ecrate*($R198-(bhom*$N197+bnet_tone*$M197+ecconstant))</f>
        <v>-0.054151978897487615</v>
      </c>
      <c r="R199">
        <f t="shared" si="9"/>
        <v>14.42557866690355</v>
      </c>
      <c r="S199" s="2"/>
      <c r="T199" s="2"/>
    </row>
    <row r="200" spans="1:20" ht="12.75">
      <c r="A200">
        <v>2010</v>
      </c>
      <c r="B200" s="29"/>
      <c r="C200">
        <v>17.832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f>M162+nettone</f>
        <v>-60</v>
      </c>
      <c r="N200">
        <f t="shared" si="8"/>
        <v>4.2005</v>
      </c>
      <c r="O200">
        <f t="shared" si="10"/>
        <v>0</v>
      </c>
      <c r="Q200">
        <f>constant+bmajor*($D200)+bdnet_tone*($M199-$M198)+bdMAhom*($N199-$N198)+ecrate*($R199-(bhom*$N198+bnet_tone*$M198+ecconstant))</f>
        <v>-0.04479816137218141</v>
      </c>
      <c r="R200">
        <f t="shared" si="9"/>
        <v>14.38078050553137</v>
      </c>
      <c r="S200" s="2"/>
      <c r="T200" s="2"/>
    </row>
    <row r="201" spans="1:20" ht="12.75">
      <c r="A201">
        <v>2010</v>
      </c>
      <c r="B201" s="29"/>
      <c r="C201">
        <v>17.832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f>M163+nettone</f>
        <v>-60</v>
      </c>
      <c r="N201">
        <f t="shared" si="8"/>
        <v>4.2005</v>
      </c>
      <c r="O201">
        <f t="shared" si="10"/>
        <v>0</v>
      </c>
      <c r="Q201">
        <f>constant+bmajor*($D201)+bdnet_tone*($M200-$M199)+bdMAhom*($N200-$N199)+ecrate*($R200-(bhom*$N199+bnet_tone*$M199+ecconstant))</f>
        <v>-0.03706005400332879</v>
      </c>
      <c r="R201">
        <f t="shared" si="9"/>
        <v>14.343720451528041</v>
      </c>
      <c r="S201" s="2"/>
      <c r="T201" s="2"/>
    </row>
    <row r="202" spans="1:20" ht="12.75">
      <c r="A202">
        <v>2011</v>
      </c>
      <c r="B202" s="29"/>
      <c r="C202">
        <v>17.832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f>M164+nettone</f>
        <v>-60</v>
      </c>
      <c r="N202">
        <f t="shared" si="8"/>
        <v>4.2005</v>
      </c>
      <c r="O202">
        <f t="shared" si="10"/>
        <v>0</v>
      </c>
      <c r="Q202">
        <f>constant+bmajor*($D202)+bdnet_tone*($M201-$M200)+bdMAhom*($N201-$N200)+ecrate*($R201-(bhom*$N200+bnet_tone*$M200+ecconstant))</f>
        <v>-0.030658570813188075</v>
      </c>
      <c r="R202">
        <f t="shared" si="9"/>
        <v>14.313061880714853</v>
      </c>
      <c r="S202" s="2"/>
      <c r="T202" s="2"/>
    </row>
    <row r="203" spans="1:20" ht="12.75">
      <c r="A203">
        <v>2011</v>
      </c>
      <c r="B203" s="29"/>
      <c r="C203">
        <v>17.832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f>M165+nettone</f>
        <v>-60</v>
      </c>
      <c r="N203">
        <f t="shared" si="8"/>
        <v>4.2005</v>
      </c>
      <c r="O203">
        <f t="shared" si="10"/>
        <v>0</v>
      </c>
      <c r="Q203">
        <f>constant+bmajor*($D203)+bdnet_tone*($M202-$M201)+bdMAhom*($N202-$N201)+ecrate*($R202-(bhom*$N201+bnet_tone*$M201+ecconstant))</f>
        <v>-0.02536283309848497</v>
      </c>
      <c r="R203">
        <f t="shared" si="9"/>
        <v>14.287699047616368</v>
      </c>
      <c r="S203" s="2"/>
      <c r="T203" s="2"/>
    </row>
    <row r="204" spans="1:20" ht="12.75">
      <c r="A204">
        <v>2011</v>
      </c>
      <c r="B204" s="29"/>
      <c r="C204">
        <v>17.832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f>M166+nettone</f>
        <v>-60</v>
      </c>
      <c r="N204">
        <f t="shared" si="8"/>
        <v>4.2005</v>
      </c>
      <c r="O204">
        <f t="shared" si="10"/>
        <v>0</v>
      </c>
      <c r="Q204">
        <f>constant+bmajor*($D204)+bdnet_tone*($M203-$M202)+bdMAhom*($N203-$N202)+ecrate*($R203-(bhom*$N202+bnet_tone*$M202+ecconstant))</f>
        <v>-0.020981842457734184</v>
      </c>
      <c r="R204">
        <f t="shared" si="9"/>
        <v>14.266717205158633</v>
      </c>
      <c r="S204" s="2"/>
      <c r="T204" s="34"/>
    </row>
    <row r="205" spans="1:20" ht="12.75">
      <c r="A205">
        <v>2011</v>
      </c>
      <c r="B205" s="29"/>
      <c r="C205">
        <v>17.832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f>M167+nettone</f>
        <v>-60</v>
      </c>
      <c r="N205">
        <f t="shared" si="8"/>
        <v>4.2005</v>
      </c>
      <c r="O205">
        <f t="shared" si="10"/>
        <v>0</v>
      </c>
      <c r="Q205">
        <f>constant+bmajor*($D205)+bdnet_tone*($M204-$M203)+bdMAhom*($N204-$N203)+ecrate*($R204-(bhom*$N203+bnet_tone*$M203+ecconstant))</f>
        <v>-0.01735759215903505</v>
      </c>
      <c r="R205">
        <f t="shared" si="9"/>
        <v>14.249359612999598</v>
      </c>
      <c r="S205" s="2"/>
      <c r="T205" s="2"/>
    </row>
    <row r="206" spans="1:20" ht="12.75">
      <c r="A206">
        <v>2012</v>
      </c>
      <c r="B206" s="29"/>
      <c r="C206">
        <v>17.832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f>M168+nettone</f>
        <v>-60</v>
      </c>
      <c r="N206">
        <f t="shared" si="8"/>
        <v>4.2005</v>
      </c>
      <c r="O206">
        <f aca="true" t="shared" si="11" ref="O206:O213">C206-C205</f>
        <v>0</v>
      </c>
      <c r="Q206">
        <f>constant+bmajor*($D206)+bdnet_tone*($M205-$M204)+bdMAhom*($N205-$N204)+ecrate*($R205-(bhom*$N204+bnet_tone*$M204+ecconstant))</f>
        <v>-0.01435936839990607</v>
      </c>
      <c r="R206">
        <f aca="true" t="shared" si="12" ref="R206:R213">R205+Q206</f>
        <v>14.235000244599691</v>
      </c>
      <c r="S206" s="2"/>
      <c r="T206" s="2"/>
    </row>
    <row r="207" spans="1:20" ht="12.75">
      <c r="A207">
        <v>2012</v>
      </c>
      <c r="B207" s="29"/>
      <c r="C207">
        <v>17.832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f>M169+nettone</f>
        <v>-60</v>
      </c>
      <c r="N207">
        <f t="shared" si="8"/>
        <v>4.2005</v>
      </c>
      <c r="O207">
        <f t="shared" si="11"/>
        <v>0</v>
      </c>
      <c r="Q207">
        <f>constant+bmajor*($D207)+bdnet_tone*($M206-$M205)+bdMAhom*($N206-$N205)+ecrate*($R206-(bhom*$N205+bnet_tone*$M205+ecconstant))</f>
        <v>-0.011879035925895487</v>
      </c>
      <c r="R207">
        <f t="shared" si="12"/>
        <v>14.223121208673795</v>
      </c>
      <c r="S207" s="2"/>
      <c r="T207" s="2"/>
    </row>
    <row r="208" spans="1:20" ht="12.75">
      <c r="A208">
        <v>2012</v>
      </c>
      <c r="B208" s="29"/>
      <c r="C208">
        <v>17.832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f>M170+nettone</f>
        <v>-60</v>
      </c>
      <c r="N208">
        <f t="shared" si="8"/>
        <v>4.2005</v>
      </c>
      <c r="O208">
        <f t="shared" si="11"/>
        <v>0</v>
      </c>
      <c r="Q208">
        <f>constant+bmajor*($D208)+bdnet_tone*($M207-$M206)+bdMAhom*($N207-$N206)+ecrate*($R207-(bhom*$N206+bnet_tone*$M206+ecconstant))</f>
        <v>-0.009827137977018546</v>
      </c>
      <c r="R208">
        <f t="shared" si="12"/>
        <v>14.213294070696778</v>
      </c>
      <c r="S208" s="2"/>
      <c r="T208" s="2"/>
    </row>
    <row r="209" spans="1:20" ht="12.75">
      <c r="A209">
        <v>2012</v>
      </c>
      <c r="B209" s="29"/>
      <c r="C209">
        <v>17.832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f>M171+nettone</f>
        <v>-60</v>
      </c>
      <c r="N209">
        <f t="shared" si="8"/>
        <v>4.2005</v>
      </c>
      <c r="O209">
        <f t="shared" si="11"/>
        <v>0</v>
      </c>
      <c r="Q209">
        <f>constant+bmajor*($D209)+bdnet_tone*($M208-$M207)+bdMAhom*($N208-$N207)+ecrate*($R208-(bhom*$N207+bnet_tone*$M207+ecconstant))</f>
        <v>-0.008129669900975717</v>
      </c>
      <c r="R209">
        <f t="shared" si="12"/>
        <v>14.205164400795802</v>
      </c>
      <c r="S209" s="2"/>
      <c r="T209" s="2"/>
    </row>
    <row r="210" spans="1:20" ht="12.75">
      <c r="A210">
        <v>2013</v>
      </c>
      <c r="B210" s="29"/>
      <c r="C210">
        <v>17.832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f>M172+nettone</f>
        <v>-60</v>
      </c>
      <c r="N210">
        <f t="shared" si="8"/>
        <v>4.2005</v>
      </c>
      <c r="O210">
        <f t="shared" si="11"/>
        <v>0</v>
      </c>
      <c r="Q210">
        <f>constant+bmajor*($D210)+bdnet_tone*($M209-$M208)+bdMAhom*($N209-$N208)+ecrate*($R209-(bhom*$N208+bnet_tone*$M208+ecconstant))</f>
        <v>-0.0067254100688714236</v>
      </c>
      <c r="R210">
        <f t="shared" si="12"/>
        <v>14.198438990726931</v>
      </c>
      <c r="S210" s="2"/>
      <c r="T210" s="2"/>
    </row>
    <row r="211" spans="1:20" ht="12.75">
      <c r="A211">
        <v>2013</v>
      </c>
      <c r="B211" s="29"/>
      <c r="C211">
        <v>17.832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f>M173+nettone</f>
        <v>-60</v>
      </c>
      <c r="N211">
        <f t="shared" si="8"/>
        <v>4.2005</v>
      </c>
      <c r="O211">
        <f t="shared" si="11"/>
        <v>0</v>
      </c>
      <c r="Q211">
        <f>constant+bmajor*($D211)+bdnet_tone*($M210-$M209)+bdMAhom*($N210-$N209)+ecrate*($R210-(bhom*$N209+bnet_tone*$M209+ecconstant))</f>
        <v>-0.0055637118290681985</v>
      </c>
      <c r="R211">
        <f t="shared" si="12"/>
        <v>14.192875278897862</v>
      </c>
      <c r="S211" s="2"/>
      <c r="T211" s="2"/>
    </row>
    <row r="212" spans="1:20" ht="12.75">
      <c r="A212">
        <v>2013</v>
      </c>
      <c r="B212" s="29"/>
      <c r="C212">
        <v>17.832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f>M174+nettone</f>
        <v>-60</v>
      </c>
      <c r="N212">
        <f t="shared" si="8"/>
        <v>4.2005</v>
      </c>
      <c r="O212">
        <f t="shared" si="11"/>
        <v>0</v>
      </c>
      <c r="Q212">
        <f>constant+bmajor*($D212)+bdnet_tone*($M211-$M210)+bdMAhom*($N211-$N210)+ecrate*($R211-(bhom*$N210+bnet_tone*$M210+ecconstant))</f>
        <v>-0.00460267686281117</v>
      </c>
      <c r="R212">
        <f t="shared" si="12"/>
        <v>14.18827260203505</v>
      </c>
      <c r="S212" s="2"/>
      <c r="T212" s="33"/>
    </row>
    <row r="213" spans="1:20" ht="12.75">
      <c r="A213">
        <v>2013</v>
      </c>
      <c r="B213" s="29"/>
      <c r="C213">
        <v>17.832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f>M175+nettone</f>
        <v>-60</v>
      </c>
      <c r="N213">
        <f t="shared" si="8"/>
        <v>4.2005</v>
      </c>
      <c r="O213">
        <f t="shared" si="11"/>
        <v>0</v>
      </c>
      <c r="Q213">
        <f>constant+bmajor*($D213)+bdnet_tone*($M212-$M211)+bdMAhom*($N212-$N211)+ecrate*($R212-(bhom*$N211+bnet_tone*$M211+ecconstant))</f>
        <v>-0.0038076440610702346</v>
      </c>
      <c r="R213">
        <f t="shared" si="12"/>
        <v>14.184464957973981</v>
      </c>
      <c r="S213" s="2"/>
      <c r="T213" s="2"/>
    </row>
    <row r="214" spans="1:20" ht="12.75">
      <c r="A214">
        <v>2014</v>
      </c>
      <c r="B214" s="29"/>
      <c r="C214">
        <v>17.832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f>M176+nettone</f>
        <v>-60</v>
      </c>
      <c r="N214">
        <f t="shared" si="8"/>
        <v>4.2005</v>
      </c>
      <c r="O214">
        <f>C214-C213</f>
        <v>0</v>
      </c>
      <c r="Q214">
        <f>constant+bmajor*($D214)+bdnet_tone*($M213-$M212)+bdMAhom*($N213-$N212)+ecrate*($R213-(bhom*$N212+bnet_tone*$M212+ecconstant))</f>
        <v>-0.0031499394217627368</v>
      </c>
      <c r="R214">
        <f>R213+Q214</f>
        <v>14.181315018552219</v>
      </c>
      <c r="S214" s="2"/>
      <c r="T214" s="2"/>
    </row>
    <row r="215" spans="1:20" ht="12.75">
      <c r="A215">
        <v>2014</v>
      </c>
      <c r="B215" s="29"/>
      <c r="C215">
        <v>17.832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f>M177+nettone</f>
        <v>-60</v>
      </c>
      <c r="N215">
        <f t="shared" si="8"/>
        <v>4.2005</v>
      </c>
      <c r="O215">
        <f>C215-C214</f>
        <v>0</v>
      </c>
      <c r="Q215">
        <f>constant+bmajor*($D215)+bdnet_tone*($M214-$M213)+bdMAhom*($N214-$N213)+ecrate*($R214-(bhom*$N213+bnet_tone*$M213+ecconstant))</f>
        <v>-0.002605841880605312</v>
      </c>
      <c r="R215">
        <f>R214+Q215</f>
        <v>14.178709176671614</v>
      </c>
      <c r="S215" s="2"/>
      <c r="T215" s="34" t="s">
        <v>166</v>
      </c>
    </row>
    <row r="216" spans="1:20" ht="12.75">
      <c r="A216">
        <v>2014</v>
      </c>
      <c r="B216" s="29"/>
      <c r="C216">
        <v>17.832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f>M178+nettone</f>
        <v>-60</v>
      </c>
      <c r="N216">
        <f t="shared" si="8"/>
        <v>4.2005</v>
      </c>
      <c r="O216">
        <f>C216-C215</f>
        <v>0</v>
      </c>
      <c r="Q216">
        <f>constant+bmajor*($D216)+bdnet_tone*($M215-$M214)+bdMAhom*($N215-$N214)+ecrate*($R215-(bhom*$N214+bnet_tone*$M214+ecconstant))</f>
        <v>-0.002155727776795298</v>
      </c>
      <c r="R216">
        <f>R215+Q216</f>
        <v>14.176553448894818</v>
      </c>
      <c r="S216" s="2"/>
      <c r="T216" s="34">
        <f>R179-R216</f>
        <v>7.462061542966772</v>
      </c>
    </row>
    <row r="218" spans="2:45" ht="12.75">
      <c r="B218" s="22" t="s">
        <v>168</v>
      </c>
      <c r="C218">
        <v>-2</v>
      </c>
      <c r="S218" s="2"/>
      <c r="T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</row>
    <row r="219" spans="1:45" ht="12.75">
      <c r="A219">
        <v>2006</v>
      </c>
      <c r="B219" t="s">
        <v>68</v>
      </c>
      <c r="C219">
        <v>18.16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f>M144</f>
        <v>-10</v>
      </c>
      <c r="N219">
        <f>N144+hom</f>
        <v>2.1862500000000002</v>
      </c>
      <c r="O219">
        <v>0</v>
      </c>
      <c r="Q219">
        <f>constant+bmajor*($D219)+bdnet_tone*($M141-$M140)+bdMAhom*($N141-$N140)+ecrate*($R141-(bhom*$N140+bnet_tone*$M140+ecconstant))</f>
        <v>0.3733587091973992</v>
      </c>
      <c r="R219">
        <f>R141+Q219</f>
        <v>21.1153217322389</v>
      </c>
      <c r="S219" s="2"/>
      <c r="T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</row>
    <row r="220" spans="1:45" ht="12.75">
      <c r="A220">
        <v>2006</v>
      </c>
      <c r="B220" t="s">
        <v>69</v>
      </c>
      <c r="C220">
        <v>17.832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f aca="true" t="shared" si="13" ref="M220:M253">M145</f>
        <v>-10</v>
      </c>
      <c r="N220">
        <f>N145+hom</f>
        <v>2.2005</v>
      </c>
      <c r="O220">
        <v>0</v>
      </c>
      <c r="Q220">
        <f>constant+bmajor*($D220)+bdnet_tone*($M219-$M141)+bdMAhom*($N219-$N141)+ecrate*($R219-(bhom*$N141+bnet_tone*$M141+ecconstant))</f>
        <v>4.476907285471767</v>
      </c>
      <c r="R220">
        <f aca="true" t="shared" si="14" ref="R219:R242">R219+Q220</f>
        <v>25.592229017710668</v>
      </c>
      <c r="S220" s="2"/>
      <c r="T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</row>
    <row r="221" spans="1:45" ht="12.75">
      <c r="A221">
        <v>2006</v>
      </c>
      <c r="B221" s="29" t="s">
        <v>160</v>
      </c>
      <c r="C221">
        <v>17.832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f t="shared" si="13"/>
        <v>-10</v>
      </c>
      <c r="N221">
        <f>N146+hom</f>
        <v>2.2005</v>
      </c>
      <c r="O221">
        <f aca="true" t="shared" si="15" ref="O219:O242">C221-C220</f>
        <v>0</v>
      </c>
      <c r="Q221">
        <f>constant+bmajor*($D221)+bdnet_tone*($M220-$M219)+bdMAhom*($N220-$N219)+ecrate*($R220-(bhom*$N219+bnet_tone*$M219+ecconstant))</f>
        <v>-1.9013454339619913</v>
      </c>
      <c r="R221">
        <f t="shared" si="14"/>
        <v>23.690883583748676</v>
      </c>
      <c r="S221" s="2"/>
      <c r="T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</row>
    <row r="222" spans="1:45" ht="12.75">
      <c r="A222">
        <v>2006</v>
      </c>
      <c r="B222" s="29" t="s">
        <v>161</v>
      </c>
      <c r="C222">
        <v>17.832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f t="shared" si="13"/>
        <v>-10</v>
      </c>
      <c r="N222">
        <f>N147+hom</f>
        <v>2.2005</v>
      </c>
      <c r="O222">
        <f t="shared" si="15"/>
        <v>0</v>
      </c>
      <c r="Q222">
        <f>constant+bmajor*($D222)+bdnet_tone*($M221-$M220)+bdMAhom*($N221-$N220)+ecrate*($R221-(bhom*$N220+bnet_tone*$M220+ecconstant))</f>
        <v>-1.533086754588515</v>
      </c>
      <c r="R222">
        <f t="shared" si="14"/>
        <v>22.157796829160162</v>
      </c>
      <c r="S222" s="2"/>
      <c r="T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</row>
    <row r="223" spans="1:45" ht="12.75">
      <c r="A223">
        <v>2007</v>
      </c>
      <c r="B223" s="29" t="s">
        <v>162</v>
      </c>
      <c r="C223">
        <v>17.832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f t="shared" si="13"/>
        <v>-10</v>
      </c>
      <c r="N223">
        <f>N148+hom</f>
        <v>2.2005</v>
      </c>
      <c r="O223">
        <f t="shared" si="15"/>
        <v>0</v>
      </c>
      <c r="Q223">
        <f>constant+bmajor*($D223)+bdnet_tone*($M222-$M221)+bdMAhom*($N222-$N221)+ecrate*($R222-(bhom*$N221+bnet_tone*$M221+ecconstant))</f>
        <v>-1.2682725401342037</v>
      </c>
      <c r="R223">
        <f t="shared" si="14"/>
        <v>20.889524289025957</v>
      </c>
      <c r="S223" s="2"/>
      <c r="T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</row>
    <row r="224" spans="1:45" ht="12.75">
      <c r="A224">
        <v>2007</v>
      </c>
      <c r="B224" s="29" t="s">
        <v>163</v>
      </c>
      <c r="C224">
        <v>17.832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f t="shared" si="13"/>
        <v>-10</v>
      </c>
      <c r="N224">
        <f>N149+hom</f>
        <v>2.2005</v>
      </c>
      <c r="O224">
        <f t="shared" si="15"/>
        <v>0</v>
      </c>
      <c r="Q224">
        <f>constant+bmajor*($D224)+bdnet_tone*($M223-$M222)+bdMAhom*($N223-$N222)+ecrate*($R223-(bhom*$N222+bnet_tone*$M222+ecconstant))</f>
        <v>-1.049200399940964</v>
      </c>
      <c r="R224">
        <f t="shared" si="14"/>
        <v>19.840323889084992</v>
      </c>
      <c r="S224" s="2"/>
      <c r="T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</row>
    <row r="225" spans="1:45" ht="12.75">
      <c r="A225">
        <v>2007</v>
      </c>
      <c r="B225" s="29" t="s">
        <v>164</v>
      </c>
      <c r="C225">
        <v>17.832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f t="shared" si="13"/>
        <v>-10</v>
      </c>
      <c r="N225">
        <f>N150+hom</f>
        <v>2.2005</v>
      </c>
      <c r="O225">
        <f t="shared" si="15"/>
        <v>0</v>
      </c>
      <c r="Q225">
        <f>constant+bmajor*($D225)+bdnet_tone*($M224-$M223)+bdMAhom*($N224-$N223)+ecrate*($R224-(bhom*$N223+bnet_tone*$M223+ecconstant))</f>
        <v>-0.8679691820180814</v>
      </c>
      <c r="R225">
        <f t="shared" si="14"/>
        <v>18.97235470706691</v>
      </c>
      <c r="S225" s="2"/>
      <c r="T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</row>
    <row r="226" spans="1:20" ht="12.75">
      <c r="A226">
        <v>2007</v>
      </c>
      <c r="B226" s="29" t="s">
        <v>165</v>
      </c>
      <c r="C226">
        <v>17.832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f t="shared" si="13"/>
        <v>-10</v>
      </c>
      <c r="N226">
        <f>N151+hom</f>
        <v>2.2005</v>
      </c>
      <c r="O226">
        <f t="shared" si="15"/>
        <v>0</v>
      </c>
      <c r="Q226">
        <f>constant+bmajor*($D226)+bdnet_tone*($M225-$M224)+bdMAhom*($N225-$N224)+ecrate*($R225-(bhom*$N224+bnet_tone*$M224+ecconstant))</f>
        <v>-0.7180425216913064</v>
      </c>
      <c r="R226">
        <f t="shared" si="14"/>
        <v>18.254312185375603</v>
      </c>
      <c r="S226" s="2"/>
      <c r="T226" s="2"/>
    </row>
    <row r="227" spans="1:20" ht="12.75">
      <c r="A227">
        <v>2008</v>
      </c>
      <c r="B227" s="29"/>
      <c r="C227">
        <v>17.832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f t="shared" si="13"/>
        <v>-10</v>
      </c>
      <c r="N227">
        <f>N152+hom</f>
        <v>2.2005</v>
      </c>
      <c r="O227">
        <f t="shared" si="15"/>
        <v>0</v>
      </c>
      <c r="Q227">
        <f>constant+bmajor*($D227)+bdnet_tone*($M226-$M225)+bdMAhom*($N226-$N225)+ecrate*($R226-(bhom*$N225+bnet_tone*$M225+ecconstant))</f>
        <v>-0.5940130982047587</v>
      </c>
      <c r="R227">
        <f t="shared" si="14"/>
        <v>17.660299087170845</v>
      </c>
      <c r="S227" s="2"/>
      <c r="T227" s="2"/>
    </row>
    <row r="228" spans="1:20" ht="12.75">
      <c r="A228">
        <v>2008</v>
      </c>
      <c r="B228" s="29"/>
      <c r="C228">
        <v>17.832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f t="shared" si="13"/>
        <v>-10</v>
      </c>
      <c r="N228">
        <f>N153+hom</f>
        <v>2.2005</v>
      </c>
      <c r="O228">
        <f t="shared" si="15"/>
        <v>0</v>
      </c>
      <c r="Q228">
        <f>constant+bmajor*($D228)+bdnet_tone*($M227-$M226)+bdMAhom*($N227-$N226)+ecrate*($R227-(bhom*$N226+bnet_tone*$M226+ecconstant))</f>
        <v>-0.4914076119164856</v>
      </c>
      <c r="R228">
        <f t="shared" si="14"/>
        <v>17.16889147525436</v>
      </c>
      <c r="S228" s="2"/>
      <c r="T228" s="2"/>
    </row>
    <row r="229" spans="1:20" ht="12.75">
      <c r="A229">
        <v>2008</v>
      </c>
      <c r="B229" s="29"/>
      <c r="C229">
        <v>17.832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f t="shared" si="13"/>
        <v>-10</v>
      </c>
      <c r="N229">
        <f>N154+hom</f>
        <v>2.2005</v>
      </c>
      <c r="O229">
        <f t="shared" si="15"/>
        <v>0</v>
      </c>
      <c r="Q229">
        <f>constant+bmajor*($D229)+bdnet_tone*($M228-$M227)+bdMAhom*($N228-$N227)+ecrate*($R228-(bhom*$N227+bnet_tone*$M227+ecconstant))</f>
        <v>-0.40652544830959875</v>
      </c>
      <c r="R229">
        <f t="shared" si="14"/>
        <v>16.76236602694476</v>
      </c>
      <c r="S229" s="2"/>
      <c r="T229" s="2"/>
    </row>
    <row r="230" spans="1:20" ht="12.75">
      <c r="A230">
        <v>2008</v>
      </c>
      <c r="B230" s="29"/>
      <c r="C230">
        <v>17.832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f t="shared" si="13"/>
        <v>-10</v>
      </c>
      <c r="N230">
        <f>N155+hom</f>
        <v>2.2005</v>
      </c>
      <c r="O230">
        <f t="shared" si="15"/>
        <v>0</v>
      </c>
      <c r="Q230">
        <f>constant+bmajor*($D230)+bdnet_tone*($M229-$M228)+bdMAhom*($N229-$N228)+ecrate*($R229-(bhom*$N228+bnet_tone*$M228+ecconstant))</f>
        <v>-0.3363052100043715</v>
      </c>
      <c r="R230">
        <f t="shared" si="14"/>
        <v>16.42606081694039</v>
      </c>
      <c r="S230" s="2"/>
      <c r="T230" s="2"/>
    </row>
    <row r="231" spans="1:20" ht="12.75">
      <c r="A231">
        <v>2009</v>
      </c>
      <c r="B231" s="29"/>
      <c r="C231">
        <v>17.832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f t="shared" si="13"/>
        <v>-10</v>
      </c>
      <c r="N231">
        <f>N156+hom</f>
        <v>2.2005</v>
      </c>
      <c r="O231">
        <f t="shared" si="15"/>
        <v>0</v>
      </c>
      <c r="Q231">
        <f>constant+bmajor*($D231)+bdnet_tone*($M230-$M229)+bdMAhom*($N230-$N229)+ecrate*($R230-(bhom*$N229+bnet_tone*$M229+ecconstant))</f>
        <v>-0.2782143030562493</v>
      </c>
      <c r="R231">
        <f t="shared" si="14"/>
        <v>16.14784651388414</v>
      </c>
      <c r="S231" s="2"/>
      <c r="T231" s="2"/>
    </row>
    <row r="232" spans="1:20" ht="12.75">
      <c r="A232">
        <v>2009</v>
      </c>
      <c r="B232" s="29"/>
      <c r="C232">
        <v>17.832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f t="shared" si="13"/>
        <v>-10</v>
      </c>
      <c r="N232">
        <f>N157+hom</f>
        <v>2.2005</v>
      </c>
      <c r="O232">
        <f t="shared" si="15"/>
        <v>0</v>
      </c>
      <c r="Q232">
        <f>constant+bmajor*($D232)+bdnet_tone*($M231-$M230)+bdMAhom*($N231-$N230)+ecrate*($R231-(bhom*$N230+bnet_tone*$M230+ecconstant))</f>
        <v>-0.2301575953107252</v>
      </c>
      <c r="R232">
        <f t="shared" si="14"/>
        <v>15.917688918573415</v>
      </c>
      <c r="S232" s="2"/>
      <c r="T232" s="2"/>
    </row>
    <row r="233" spans="1:20" ht="12.75">
      <c r="A233">
        <v>2009</v>
      </c>
      <c r="B233" s="29"/>
      <c r="C233">
        <v>17.832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f t="shared" si="13"/>
        <v>-10</v>
      </c>
      <c r="N233">
        <f>N158+hom</f>
        <v>2.2005</v>
      </c>
      <c r="O233">
        <f t="shared" si="15"/>
        <v>0</v>
      </c>
      <c r="Q233">
        <f>constant+bmajor*($D233)+bdnet_tone*($M232-$M231)+bdMAhom*($N232-$N231)+ecrate*($R232-(bhom*$N231+bnet_tone*$M231+ecconstant))</f>
        <v>-0.19040185244719626</v>
      </c>
      <c r="R233">
        <f t="shared" si="14"/>
        <v>15.727287066126218</v>
      </c>
      <c r="S233" s="2"/>
      <c r="T233" s="2"/>
    </row>
    <row r="234" spans="1:20" ht="12.75">
      <c r="A234">
        <v>2009</v>
      </c>
      <c r="B234" s="29"/>
      <c r="C234">
        <v>17.832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f t="shared" si="13"/>
        <v>-10</v>
      </c>
      <c r="N234">
        <f>N159+hom</f>
        <v>2.2005</v>
      </c>
      <c r="O234">
        <f t="shared" si="15"/>
        <v>0</v>
      </c>
      <c r="Q234">
        <f>constant+bmajor*($D234)+bdnet_tone*($M233-$M232)+bdMAhom*($N233-$N232)+ecrate*($R233-(bhom*$N232+bnet_tone*$M232+ecconstant))</f>
        <v>-0.15751322638899035</v>
      </c>
      <c r="R234">
        <f t="shared" si="14"/>
        <v>15.569773839737227</v>
      </c>
      <c r="S234" s="2"/>
      <c r="T234" s="2"/>
    </row>
    <row r="235" spans="1:20" ht="12.75">
      <c r="A235">
        <v>2010</v>
      </c>
      <c r="B235" s="29"/>
      <c r="C235">
        <v>17.832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f t="shared" si="13"/>
        <v>-10</v>
      </c>
      <c r="N235">
        <f>N160+hom</f>
        <v>2.2005</v>
      </c>
      <c r="O235">
        <f t="shared" si="15"/>
        <v>0</v>
      </c>
      <c r="Q235">
        <f>constant+bmajor*($D235)+bdnet_tone*($M234-$M233)+bdMAhom*($N234-$N233)+ecrate*($R234-(bhom*$N233+bnet_tone*$M233+ecconstant))</f>
        <v>-0.1303055415091087</v>
      </c>
      <c r="R235">
        <f t="shared" si="14"/>
        <v>15.439468298228118</v>
      </c>
      <c r="S235" s="2"/>
      <c r="T235" s="2"/>
    </row>
    <row r="236" spans="1:20" ht="12.75">
      <c r="A236">
        <v>2010</v>
      </c>
      <c r="B236" s="29"/>
      <c r="C236">
        <v>17.832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f t="shared" si="13"/>
        <v>-10</v>
      </c>
      <c r="N236">
        <f>N161+hom</f>
        <v>2.2005</v>
      </c>
      <c r="O236">
        <f t="shared" si="15"/>
        <v>0</v>
      </c>
      <c r="Q236">
        <f>constant+bmajor*($D236)+bdnet_tone*($M235-$M234)+bdMAhom*($N235-$N234)+ecrate*($R235-(bhom*$N234+bnet_tone*$M234+ecconstant))</f>
        <v>-0.10779751349927816</v>
      </c>
      <c r="R236">
        <f t="shared" si="14"/>
        <v>15.33167078472884</v>
      </c>
      <c r="S236" s="2"/>
      <c r="T236" s="2"/>
    </row>
    <row r="237" spans="1:20" ht="12.75">
      <c r="A237">
        <v>2010</v>
      </c>
      <c r="B237" s="29"/>
      <c r="C237">
        <v>17.832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f t="shared" si="13"/>
        <v>-10</v>
      </c>
      <c r="N237">
        <f>N162+hom</f>
        <v>2.2005</v>
      </c>
      <c r="O237">
        <f t="shared" si="15"/>
        <v>0</v>
      </c>
      <c r="Q237">
        <f>constant+bmajor*($D237)+bdnet_tone*($M236-$M235)+bdMAhom*($N236-$N235)+ecrate*($R236-(bhom*$N235+bnet_tone*$M235+ecconstant))</f>
        <v>-0.08917735793926136</v>
      </c>
      <c r="R237">
        <f t="shared" si="14"/>
        <v>15.242493426789578</v>
      </c>
      <c r="S237" s="2"/>
      <c r="T237" s="2"/>
    </row>
    <row r="238" spans="1:20" ht="12.75">
      <c r="A238">
        <v>2010</v>
      </c>
      <c r="B238" s="29"/>
      <c r="C238">
        <v>17.832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f t="shared" si="13"/>
        <v>-10</v>
      </c>
      <c r="N238">
        <f>N163+hom</f>
        <v>2.2005</v>
      </c>
      <c r="O238">
        <f t="shared" si="15"/>
        <v>0</v>
      </c>
      <c r="Q238">
        <f>constant+bmajor*($D238)+bdnet_tone*($M237-$M236)+bdMAhom*($N237-$N236)+ecrate*($R237-(bhom*$N236+bnet_tone*$M236+ecconstant))</f>
        <v>-0.07377351212354626</v>
      </c>
      <c r="R238">
        <f t="shared" si="14"/>
        <v>15.168719914666031</v>
      </c>
      <c r="S238" s="2"/>
      <c r="T238" s="2"/>
    </row>
    <row r="239" spans="1:20" ht="12.75">
      <c r="A239">
        <v>2011</v>
      </c>
      <c r="B239" s="29"/>
      <c r="C239">
        <v>17.832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f t="shared" si="13"/>
        <v>-10</v>
      </c>
      <c r="N239">
        <f>N164+hom</f>
        <v>2.2005</v>
      </c>
      <c r="O239">
        <f t="shared" si="15"/>
        <v>0</v>
      </c>
      <c r="Q239">
        <f>constant+bmajor*($D239)+bdnet_tone*($M238-$M237)+bdMAhom*($N238-$N237)+ecrate*($R238-(bhom*$N237+bnet_tone*$M237+ecconstant))</f>
        <v>-0.061030414185963375</v>
      </c>
      <c r="R239">
        <f t="shared" si="14"/>
        <v>15.107689500480069</v>
      </c>
      <c r="S239" s="2"/>
      <c r="T239" s="2"/>
    </row>
    <row r="240" spans="1:19" ht="12.75">
      <c r="A240">
        <v>2011</v>
      </c>
      <c r="B240" s="29"/>
      <c r="C240">
        <v>17.832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f t="shared" si="13"/>
        <v>-10</v>
      </c>
      <c r="N240">
        <f>N165+hom</f>
        <v>2.2005</v>
      </c>
      <c r="O240">
        <f t="shared" si="15"/>
        <v>0</v>
      </c>
      <c r="Q240">
        <f>constant+bmajor*($D240)+bdnet_tone*($M239-$M238)+bdMAhom*($N239-$N238)+ecrate*($R239-(bhom*$N238+bnet_tone*$M238+ecconstant))</f>
        <v>-0.05048846596150376</v>
      </c>
      <c r="R240">
        <f t="shared" si="14"/>
        <v>15.057201034518565</v>
      </c>
      <c r="S240" s="2"/>
    </row>
    <row r="241" spans="1:19" ht="12.75">
      <c r="A241">
        <v>2011</v>
      </c>
      <c r="B241" s="29"/>
      <c r="C241">
        <v>17.832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f t="shared" si="13"/>
        <v>-10</v>
      </c>
      <c r="N241">
        <f>N166+hom</f>
        <v>2.2005</v>
      </c>
      <c r="O241">
        <f t="shared" si="15"/>
        <v>0</v>
      </c>
      <c r="Q241">
        <f>constant+bmajor*($D241)+bdnet_tone*($M240-$M239)+bdMAhom*($N240-$N239)+ecrate*($R240-(bhom*$N239+bnet_tone*$M239+ecconstant))</f>
        <v>-0.04176745691711513</v>
      </c>
      <c r="R241">
        <f t="shared" si="14"/>
        <v>15.01543357760145</v>
      </c>
      <c r="S241" s="2"/>
    </row>
    <row r="242" spans="1:20" ht="12.75">
      <c r="A242">
        <v>2011</v>
      </c>
      <c r="B242" s="29"/>
      <c r="C242">
        <v>17.832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f t="shared" si="13"/>
        <v>-10</v>
      </c>
      <c r="N242">
        <f>N167+hom</f>
        <v>2.2005</v>
      </c>
      <c r="O242">
        <f t="shared" si="15"/>
        <v>0</v>
      </c>
      <c r="Q242">
        <f>constant+bmajor*($D242)+bdnet_tone*($M241-$M240)+bdMAhom*($N241-$N240)+ecrate*($R241-(bhom*$N240+bnet_tone*$M240+ecconstant))</f>
        <v>-0.034552851311688046</v>
      </c>
      <c r="R242">
        <f t="shared" si="14"/>
        <v>14.980880726289762</v>
      </c>
      <c r="S242" s="2"/>
      <c r="T242" s="2"/>
    </row>
    <row r="243" spans="1:20" ht="12.75">
      <c r="A243">
        <v>2012</v>
      </c>
      <c r="B243" s="29"/>
      <c r="C243">
        <v>17.832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f t="shared" si="13"/>
        <v>-10</v>
      </c>
      <c r="N243">
        <f>N168+hom</f>
        <v>2.2005</v>
      </c>
      <c r="O243">
        <f aca="true" t="shared" si="16" ref="O243:O253">C243-C242</f>
        <v>0</v>
      </c>
      <c r="Q243">
        <f>constant+bmajor*($D243)+bdnet_tone*($M242-$M241)+bdMAhom*($N242-$N241)+ecrate*($R242-(bhom*$N241+bnet_tone*$M241+ecconstant))</f>
        <v>-0.028584444011921718</v>
      </c>
      <c r="R243">
        <f aca="true" t="shared" si="17" ref="R243:R253">R242+Q243</f>
        <v>14.95229628227784</v>
      </c>
      <c r="S243" s="2"/>
      <c r="T243" s="2"/>
    </row>
    <row r="244" spans="1:20" ht="12.75">
      <c r="A244">
        <v>2012</v>
      </c>
      <c r="B244" s="29"/>
      <c r="C244">
        <v>17.832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f t="shared" si="13"/>
        <v>-10</v>
      </c>
      <c r="N244">
        <f>N169+hom</f>
        <v>2.2005</v>
      </c>
      <c r="O244">
        <f t="shared" si="16"/>
        <v>0</v>
      </c>
      <c r="Q244">
        <f>constant+bmajor*($D244)+bdnet_tone*($M243-$M242)+bdMAhom*($N243-$N242)+ecrate*($R243-(bhom*$N242+bnet_tone*$M242+ecconstant))</f>
        <v>-0.02364697581974378</v>
      </c>
      <c r="R244">
        <f t="shared" si="17"/>
        <v>14.928649306458096</v>
      </c>
      <c r="S244" s="2"/>
      <c r="T244" s="2"/>
    </row>
    <row r="245" spans="1:20" ht="12.75">
      <c r="A245">
        <v>2012</v>
      </c>
      <c r="B245" s="29"/>
      <c r="C245">
        <v>17.832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f t="shared" si="13"/>
        <v>-10</v>
      </c>
      <c r="N245">
        <f>N170+hom</f>
        <v>2.2005</v>
      </c>
      <c r="O245">
        <f t="shared" si="16"/>
        <v>0</v>
      </c>
      <c r="Q245">
        <f>constant+bmajor*($D245)+bdnet_tone*($M244-$M243)+bdMAhom*($N244-$N243)+ecrate*($R244-(bhom*$N243+bnet_tone*$M243+ecconstant))</f>
        <v>-0.019562369839564615</v>
      </c>
      <c r="R245">
        <f t="shared" si="17"/>
        <v>14.909086936618532</v>
      </c>
      <c r="S245" s="2"/>
      <c r="T245" s="2"/>
    </row>
    <row r="246" spans="1:20" ht="12.75">
      <c r="A246">
        <v>2012</v>
      </c>
      <c r="B246" s="29"/>
      <c r="C246">
        <v>17.832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f t="shared" si="13"/>
        <v>-10</v>
      </c>
      <c r="N246">
        <f>N171+hom</f>
        <v>2.2005</v>
      </c>
      <c r="O246">
        <f t="shared" si="16"/>
        <v>0</v>
      </c>
      <c r="Q246">
        <f>constant+bmajor*($D246)+bdnet_tone*($M245-$M244)+bdMAhom*($N245-$N244)+ecrate*($R245-(bhom*$N244+bnet_tone*$M244+ecconstant))</f>
        <v>-0.01618330887877817</v>
      </c>
      <c r="R246">
        <f t="shared" si="17"/>
        <v>14.892903627739754</v>
      </c>
      <c r="S246" s="2"/>
      <c r="T246" s="2"/>
    </row>
    <row r="247" spans="1:20" ht="12.75">
      <c r="A247">
        <v>2013</v>
      </c>
      <c r="B247" s="29"/>
      <c r="C247">
        <v>17.832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f t="shared" si="13"/>
        <v>-10</v>
      </c>
      <c r="N247">
        <f>N172+hom</f>
        <v>2.2005</v>
      </c>
      <c r="O247">
        <f t="shared" si="16"/>
        <v>0</v>
      </c>
      <c r="Q247">
        <f>constant+bmajor*($D247)+bdnet_tone*($M246-$M245)+bdMAhom*($N246-$N245)+ecrate*($R246-(bhom*$N245+bnet_tone*$M245+ecconstant))</f>
        <v>-0.013387922241212807</v>
      </c>
      <c r="R247">
        <f t="shared" si="17"/>
        <v>14.879515705498541</v>
      </c>
      <c r="S247" s="2"/>
      <c r="T247" s="2"/>
    </row>
    <row r="248" spans="1:20" ht="12.75">
      <c r="A248">
        <v>2013</v>
      </c>
      <c r="B248" s="29"/>
      <c r="C248">
        <v>17.832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f t="shared" si="13"/>
        <v>-10</v>
      </c>
      <c r="N248">
        <f>N173+hom</f>
        <v>2.2005</v>
      </c>
      <c r="O248">
        <f t="shared" si="16"/>
        <v>0</v>
      </c>
      <c r="Q248">
        <f>constant+bmajor*($D248)+bdnet_tone*($M247-$M246)+bdMAhom*($N247-$N246)+ecrate*($R247-(bhom*$N246+bnet_tone*$M246+ecconstant))</f>
        <v>-0.011075390285098036</v>
      </c>
      <c r="R248">
        <f t="shared" si="17"/>
        <v>14.868440315213443</v>
      </c>
      <c r="S248" s="2"/>
      <c r="T248" s="2"/>
    </row>
    <row r="249" spans="1:20" ht="12.75">
      <c r="A249">
        <v>2013</v>
      </c>
      <c r="B249" s="29"/>
      <c r="C249">
        <v>17.832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f t="shared" si="13"/>
        <v>-10</v>
      </c>
      <c r="N249">
        <f>N174+hom</f>
        <v>2.2005</v>
      </c>
      <c r="O249">
        <f t="shared" si="16"/>
        <v>0</v>
      </c>
      <c r="Q249">
        <f>constant+bmajor*($D249)+bdnet_tone*($M248-$M247)+bdMAhom*($N248-$N247)+ecrate*($R248-(bhom*$N247+bnet_tone*$M247+ecconstant))</f>
        <v>-0.009162308217599217</v>
      </c>
      <c r="R249">
        <f t="shared" si="17"/>
        <v>14.859278006995844</v>
      </c>
      <c r="S249" s="2"/>
      <c r="T249" s="2"/>
    </row>
    <row r="250" spans="1:20" ht="12.75">
      <c r="A250">
        <v>2013</v>
      </c>
      <c r="B250" s="29"/>
      <c r="C250">
        <v>17.832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f t="shared" si="13"/>
        <v>-10</v>
      </c>
      <c r="N250">
        <f>N175+hom</f>
        <v>2.2005</v>
      </c>
      <c r="O250">
        <f t="shared" si="16"/>
        <v>0</v>
      </c>
      <c r="Q250">
        <f>constant+bmajor*($D250)+bdnet_tone*($M249-$M248)+bdMAhom*($N249-$N248)+ecrate*($R249-(bhom*$N248+bnet_tone*$M248+ecconstant))</f>
        <v>-0.0075796779809411755</v>
      </c>
      <c r="R250">
        <f t="shared" si="17"/>
        <v>14.851698329014903</v>
      </c>
      <c r="S250" s="2"/>
      <c r="T250" s="34"/>
    </row>
    <row r="251" spans="1:20" ht="12.75">
      <c r="A251">
        <v>2014</v>
      </c>
      <c r="B251" s="29"/>
      <c r="C251">
        <v>17.832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f t="shared" si="13"/>
        <v>-10</v>
      </c>
      <c r="N251">
        <f>N176+hom</f>
        <v>2.2005</v>
      </c>
      <c r="O251">
        <f t="shared" si="16"/>
        <v>0</v>
      </c>
      <c r="Q251">
        <f>constant+bmajor*($D251)+bdnet_tone*($M250-$M249)+bdMAhom*($N250-$N249)+ecrate*($R250-(bhom*$N249+bnet_tone*$M249+ecconstant))</f>
        <v>-0.006270419738162773</v>
      </c>
      <c r="R251">
        <f t="shared" si="17"/>
        <v>14.84542790927674</v>
      </c>
      <c r="S251" s="2"/>
      <c r="T251" s="2"/>
    </row>
    <row r="252" spans="1:20" ht="12.75">
      <c r="A252">
        <v>2014</v>
      </c>
      <c r="C252">
        <v>17.832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f t="shared" si="13"/>
        <v>-10</v>
      </c>
      <c r="N252">
        <f>N177+hom</f>
        <v>2.2005</v>
      </c>
      <c r="O252">
        <f t="shared" si="16"/>
        <v>0</v>
      </c>
      <c r="Q252">
        <f>constant+bmajor*($D252)+bdnet_tone*($M251-$M250)+bdMAhom*($N251-$N250)+ecrate*($R251-(bhom*$N250+bnet_tone*$M250+ecconstant))</f>
        <v>-0.005187313206656566</v>
      </c>
      <c r="R252">
        <f t="shared" si="17"/>
        <v>14.840240596070084</v>
      </c>
      <c r="T252" s="34" t="s">
        <v>166</v>
      </c>
    </row>
    <row r="253" spans="1:45" ht="12.75">
      <c r="A253">
        <v>2014</v>
      </c>
      <c r="C253">
        <v>17.832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f t="shared" si="13"/>
        <v>-10</v>
      </c>
      <c r="N253">
        <f>N178+hom</f>
        <v>2.2005</v>
      </c>
      <c r="O253">
        <f t="shared" si="16"/>
        <v>0</v>
      </c>
      <c r="Q253">
        <f>constant+bmajor*($D253)+bdnet_tone*($M252-$M251)+bdMAhom*($N252-$N251)+ecrate*($R252-(bhom*$N251+bnet_tone*$M251+ecconstant))</f>
        <v>-0.00429129459072514</v>
      </c>
      <c r="R253">
        <f t="shared" si="17"/>
        <v>14.835949301479358</v>
      </c>
      <c r="S253" s="2"/>
      <c r="T253" s="34">
        <f>R179-R253</f>
        <v>6.8026656903822325</v>
      </c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</row>
    <row r="254" spans="2:45" ht="12.75">
      <c r="B254" s="22"/>
      <c r="S254" s="2"/>
      <c r="T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</row>
    <row r="255" spans="2:45" ht="12.75">
      <c r="B255" s="22" t="s">
        <v>169</v>
      </c>
      <c r="S255" s="2"/>
      <c r="T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</row>
    <row r="256" spans="1:45" ht="12.75">
      <c r="A256">
        <v>2006</v>
      </c>
      <c r="B256" t="s">
        <v>68</v>
      </c>
      <c r="C256">
        <v>18.16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f>M144</f>
        <v>-10</v>
      </c>
      <c r="N256">
        <f>N144</f>
        <v>4.18625</v>
      </c>
      <c r="O256">
        <v>0</v>
      </c>
      <c r="Q256">
        <f>constant+bmajor*($D256)+bdnet_tone*($M141-$M140)+bdMAhom*($N141-$N140)+ecrate*($R141-(bhom*$N140+bnet_tone*$M140+ecconstant))</f>
        <v>0.3733587091973992</v>
      </c>
      <c r="R256">
        <f>R141+Q256</f>
        <v>21.1153217322389</v>
      </c>
      <c r="S256" s="2"/>
      <c r="T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</row>
    <row r="257" spans="1:45" ht="12.75">
      <c r="A257">
        <v>2006</v>
      </c>
      <c r="B257" t="s">
        <v>69</v>
      </c>
      <c r="C257">
        <v>17.832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f>M145</f>
        <v>-10</v>
      </c>
      <c r="N257">
        <f>N145</f>
        <v>4.2005</v>
      </c>
      <c r="O257">
        <v>0</v>
      </c>
      <c r="Q257">
        <f>constant+bmajor*($D257)+bdnet_tone*($M256-$M141)+bdMAhom*($N256-$N141)+ecrate*($R256-(bhom*$N141+bnet_tone*$M141+ecconstant))</f>
        <v>0.06488128547176697</v>
      </c>
      <c r="R257">
        <f aca="true" t="shared" si="18" ref="R257:R279">R256+Q257</f>
        <v>21.180203017710667</v>
      </c>
      <c r="S257" s="2"/>
      <c r="T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</row>
    <row r="258" spans="1:45" ht="12.75">
      <c r="A258">
        <v>2006</v>
      </c>
      <c r="B258" s="29" t="s">
        <v>160</v>
      </c>
      <c r="C258">
        <v>17.832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f>M146</f>
        <v>-10</v>
      </c>
      <c r="N258">
        <f>N146</f>
        <v>4.2005</v>
      </c>
      <c r="O258">
        <f aca="true" t="shared" si="19" ref="O257:O279">C258-C257</f>
        <v>0</v>
      </c>
      <c r="Q258">
        <f>constant+bmajor*($D258)+bdnet_tone*($M257-$M256)+bdMAhom*($N257-$N256)+ecrate*($R257-(bhom*$N256+bnet_tone*$M256+ecconstant))</f>
        <v>0.03948747440760858</v>
      </c>
      <c r="R258">
        <f t="shared" si="18"/>
        <v>21.219690492118275</v>
      </c>
      <c r="S258" s="2"/>
      <c r="T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</row>
    <row r="259" spans="1:45" ht="12.75">
      <c r="A259">
        <v>2006</v>
      </c>
      <c r="B259" s="29" t="s">
        <v>161</v>
      </c>
      <c r="C259">
        <v>17.832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f>M147</f>
        <v>-10</v>
      </c>
      <c r="N259">
        <f>N147</f>
        <v>4.2005</v>
      </c>
      <c r="O259">
        <f t="shared" si="19"/>
        <v>0</v>
      </c>
      <c r="Q259">
        <f>constant+bmajor*($D259)+bdnet_tone*($M258-$M257)+bdMAhom*($N258-$N257)+ecrate*($R258-(bhom*$N257+bnet_tone*$M257+ecconstant))</f>
        <v>0.07250084526955132</v>
      </c>
      <c r="R259">
        <f t="shared" si="18"/>
        <v>21.292191337387827</v>
      </c>
      <c r="S259" s="2"/>
      <c r="T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</row>
    <row r="260" spans="1:45" ht="12.75">
      <c r="A260">
        <v>2007</v>
      </c>
      <c r="B260" s="29" t="s">
        <v>162</v>
      </c>
      <c r="C260">
        <v>17.832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f>M148</f>
        <v>-10</v>
      </c>
      <c r="N260">
        <f>N148</f>
        <v>4.2005</v>
      </c>
      <c r="O260">
        <f t="shared" si="19"/>
        <v>0</v>
      </c>
      <c r="Q260">
        <f>constant+bmajor*($D260)+bdnet_tone*($M259-$M258)+bdMAhom*($N259-$N258)+ecrate*($R259-(bhom*$N258+bnet_tone*$M258+ecconstant))</f>
        <v>0.05997757851385939</v>
      </c>
      <c r="R260">
        <f t="shared" si="18"/>
        <v>21.352168915901686</v>
      </c>
      <c r="S260" s="2"/>
      <c r="T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</row>
    <row r="261" spans="1:45" ht="12.75">
      <c r="A261">
        <v>2007</v>
      </c>
      <c r="B261" s="29" t="s">
        <v>163</v>
      </c>
      <c r="C261">
        <v>17.832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f>M149</f>
        <v>-10</v>
      </c>
      <c r="N261">
        <f>N149</f>
        <v>4.2005</v>
      </c>
      <c r="O261">
        <f t="shared" si="19"/>
        <v>0</v>
      </c>
      <c r="Q261">
        <f>constant+bmajor*($D261)+bdnet_tone*($M260-$M259)+bdMAhom*($N260-$N259)+ecrate*($R260-(bhom*$N259+bnet_tone*$M259+ecconstant))</f>
        <v>0.049617489437698545</v>
      </c>
      <c r="R261">
        <f t="shared" si="18"/>
        <v>21.401786405339383</v>
      </c>
      <c r="S261" s="2"/>
      <c r="T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</row>
    <row r="262" spans="1:45" ht="12.75">
      <c r="A262">
        <v>2007</v>
      </c>
      <c r="B262" s="29" t="s">
        <v>164</v>
      </c>
      <c r="C262">
        <v>17.832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f>M150</f>
        <v>-10</v>
      </c>
      <c r="N262">
        <f>N150</f>
        <v>4.2005</v>
      </c>
      <c r="O262">
        <f t="shared" si="19"/>
        <v>0</v>
      </c>
      <c r="Q262">
        <f>constant+bmajor*($D262)+bdnet_tone*($M261-$M260)+bdMAhom*($N261-$N260)+ecrate*($R261-(bhom*$N260+bnet_tone*$M260+ecconstant))</f>
        <v>0.041046926519903645</v>
      </c>
      <c r="R262">
        <f t="shared" si="18"/>
        <v>21.442833331859287</v>
      </c>
      <c r="S262" s="2"/>
      <c r="T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</row>
    <row r="263" spans="1:20" ht="12.75">
      <c r="A263">
        <v>2007</v>
      </c>
      <c r="B263" s="29" t="s">
        <v>165</v>
      </c>
      <c r="C263">
        <v>17.832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f>M151</f>
        <v>-10</v>
      </c>
      <c r="N263">
        <f>N151</f>
        <v>4.2005</v>
      </c>
      <c r="O263">
        <f t="shared" si="19"/>
        <v>0</v>
      </c>
      <c r="Q263">
        <f>constant+bmajor*($D263)+bdnet_tone*($M262-$M261)+bdMAhom*($N262-$N261)+ecrate*($R262-(bhom*$N261+bnet_tone*$M261+ecconstant))</f>
        <v>0.033956780075419024</v>
      </c>
      <c r="R263">
        <f t="shared" si="18"/>
        <v>21.476790111934704</v>
      </c>
      <c r="S263" s="2"/>
      <c r="T263" s="2"/>
    </row>
    <row r="264" spans="1:20" ht="12.75">
      <c r="A264">
        <v>2008</v>
      </c>
      <c r="B264" s="29"/>
      <c r="C264">
        <v>17.832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f>M152</f>
        <v>-10</v>
      </c>
      <c r="N264">
        <f>N152</f>
        <v>4.2005</v>
      </c>
      <c r="O264">
        <f t="shared" si="19"/>
        <v>0</v>
      </c>
      <c r="Q264">
        <f>constant+bmajor*($D264)+bdnet_tone*($M263-$M262)+bdMAhom*($N263-$N262)+ecrate*($R263-(bhom*$N262+bnet_tone*$M262+ecconstant))</f>
        <v>0.02809133376968596</v>
      </c>
      <c r="R264">
        <f t="shared" si="18"/>
        <v>21.50488144570439</v>
      </c>
      <c r="S264" s="2"/>
      <c r="T264" s="2"/>
    </row>
    <row r="265" spans="1:20" ht="12.75">
      <c r="A265">
        <v>2008</v>
      </c>
      <c r="B265" s="29"/>
      <c r="C265">
        <v>17.832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f>M153</f>
        <v>-10</v>
      </c>
      <c r="N265">
        <f>N153</f>
        <v>4.2005</v>
      </c>
      <c r="O265">
        <f t="shared" si="19"/>
        <v>0</v>
      </c>
      <c r="Q265">
        <f>constant+bmajor*($D265)+bdnet_tone*($M264-$M263)+bdMAhom*($N264-$N263)+ecrate*($R264-(bhom*$N263+bnet_tone*$M263+ecconstant))</f>
        <v>0.02323904184104669</v>
      </c>
      <c r="R265">
        <f t="shared" si="18"/>
        <v>21.52812048754544</v>
      </c>
      <c r="S265" s="2"/>
      <c r="T265" s="2"/>
    </row>
    <row r="266" spans="1:20" ht="12.75">
      <c r="A266">
        <v>2008</v>
      </c>
      <c r="B266" s="29"/>
      <c r="C266">
        <v>17.832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f>M154</f>
        <v>-10</v>
      </c>
      <c r="N266">
        <f>N154</f>
        <v>4.2005</v>
      </c>
      <c r="O266">
        <f t="shared" si="19"/>
        <v>0</v>
      </c>
      <c r="Q266">
        <f>constant+bmajor*($D266)+bdnet_tone*($M265-$M264)+bdMAhom*($N265-$N264)+ecrate*($R265-(bhom*$N264+bnet_tone*$M264+ecconstant))</f>
        <v>0.019224899398429463</v>
      </c>
      <c r="R266">
        <f t="shared" si="18"/>
        <v>21.54734538694387</v>
      </c>
      <c r="S266" s="2"/>
      <c r="T266" s="2"/>
    </row>
    <row r="267" spans="1:20" ht="12.75">
      <c r="A267">
        <v>2008</v>
      </c>
      <c r="B267" s="29"/>
      <c r="C267">
        <v>17.832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f>M155</f>
        <v>-10</v>
      </c>
      <c r="N267">
        <f>N155</f>
        <v>4.2005</v>
      </c>
      <c r="O267">
        <f t="shared" si="19"/>
        <v>0</v>
      </c>
      <c r="Q267">
        <f>constant+bmajor*($D267)+bdnet_tone*($M266-$M265)+bdMAhom*($N266-$N265)+ecrate*($R266-(bhom*$N265+bnet_tone*$M265+ecconstant))</f>
        <v>0.015904130618110145</v>
      </c>
      <c r="R267">
        <f t="shared" si="18"/>
        <v>21.56324951756198</v>
      </c>
      <c r="S267" s="2"/>
      <c r="T267" s="2"/>
    </row>
    <row r="268" spans="1:20" ht="12.75">
      <c r="A268">
        <v>2009</v>
      </c>
      <c r="B268" s="29"/>
      <c r="C268">
        <v>17.832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f>M156</f>
        <v>-10</v>
      </c>
      <c r="N268">
        <f>N156</f>
        <v>4.2005</v>
      </c>
      <c r="O268">
        <f t="shared" si="19"/>
        <v>0</v>
      </c>
      <c r="Q268">
        <f>constant+bmajor*($D268)+bdnet_tone*($M267-$M266)+bdMAhom*($N267-$N266)+ecrate*($R267-(bhom*$N266+bnet_tone*$M266+ecconstant))</f>
        <v>0.013156967195291181</v>
      </c>
      <c r="R268">
        <f t="shared" si="18"/>
        <v>21.57640648475727</v>
      </c>
      <c r="S268" s="2"/>
      <c r="T268" s="2"/>
    </row>
    <row r="269" spans="1:20" ht="12.75">
      <c r="A269">
        <v>2009</v>
      </c>
      <c r="B269" s="29"/>
      <c r="C269">
        <v>17.832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f>M157</f>
        <v>-10</v>
      </c>
      <c r="N269">
        <f>N157</f>
        <v>4.2005</v>
      </c>
      <c r="O269">
        <f t="shared" si="19"/>
        <v>0</v>
      </c>
      <c r="Q269">
        <f>constant+bmajor*($D269)+bdnet_tone*($M268-$M267)+bdMAhom*($N268-$N267)+ecrate*($R268-(bhom*$N267+bnet_tone*$M267+ecconstant))</f>
        <v>0.010884328727837383</v>
      </c>
      <c r="R269">
        <f t="shared" si="18"/>
        <v>21.587290813485108</v>
      </c>
      <c r="S269" s="2"/>
      <c r="T269" s="2"/>
    </row>
    <row r="270" spans="1:20" ht="12.75">
      <c r="A270">
        <v>2009</v>
      </c>
      <c r="B270" s="29"/>
      <c r="C270">
        <v>17.832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f>M158</f>
        <v>-10</v>
      </c>
      <c r="N270">
        <f>N158</f>
        <v>4.2005</v>
      </c>
      <c r="O270">
        <f t="shared" si="19"/>
        <v>0</v>
      </c>
      <c r="Q270">
        <f>constant+bmajor*($D270)+bdnet_tone*($M269-$M268)+bdMAhom*($N269-$N268)+ecrate*($R269-(bhom*$N268+bnet_tone*$M268+ecconstant))</f>
        <v>0.009004249238990559</v>
      </c>
      <c r="R270">
        <f t="shared" si="18"/>
        <v>21.5962950627241</v>
      </c>
      <c r="S270" s="2"/>
      <c r="T270" s="2"/>
    </row>
    <row r="271" spans="1:20" ht="12.75">
      <c r="A271">
        <v>2009</v>
      </c>
      <c r="B271" s="29"/>
      <c r="C271">
        <v>17.832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f>M159</f>
        <v>-10</v>
      </c>
      <c r="N271">
        <f>N159</f>
        <v>4.2005</v>
      </c>
      <c r="O271">
        <f t="shared" si="19"/>
        <v>0</v>
      </c>
      <c r="Q271">
        <f>constant+bmajor*($D271)+bdnet_tone*($M270-$M269)+bdMAhom*($N270-$N269)+ecrate*($R270-(bhom*$N269+bnet_tone*$M269+ecconstant))</f>
        <v>0.007448920956466657</v>
      </c>
      <c r="R271">
        <f t="shared" si="18"/>
        <v>21.603743983680566</v>
      </c>
      <c r="S271" s="2"/>
      <c r="T271" s="2"/>
    </row>
    <row r="272" spans="1:20" ht="12.75">
      <c r="A272">
        <v>2010</v>
      </c>
      <c r="B272" s="29"/>
      <c r="C272">
        <v>17.832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f>M160</f>
        <v>-10</v>
      </c>
      <c r="N272">
        <f>N160</f>
        <v>4.2005</v>
      </c>
      <c r="O272">
        <f t="shared" si="19"/>
        <v>0</v>
      </c>
      <c r="Q272">
        <f>constant+bmajor*($D272)+bdnet_tone*($M271-$M270)+bdMAhom*($N271-$N270)+ecrate*($R271-(bhom*$N270+bnet_tone*$M270+ecconstant))</f>
        <v>0.006162248727569573</v>
      </c>
      <c r="R272">
        <f t="shared" si="18"/>
        <v>21.609906232408136</v>
      </c>
      <c r="S272" s="2"/>
      <c r="T272" s="2"/>
    </row>
    <row r="273" spans="1:20" ht="12.75">
      <c r="A273">
        <v>2010</v>
      </c>
      <c r="B273" s="29"/>
      <c r="C273">
        <v>17.832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f>M161</f>
        <v>-10</v>
      </c>
      <c r="N273">
        <f>N161</f>
        <v>4.2005</v>
      </c>
      <c r="O273">
        <f t="shared" si="19"/>
        <v>0</v>
      </c>
      <c r="Q273">
        <f>constant+bmajor*($D273)+bdnet_tone*($M272-$M271)+bdMAhom*($N272-$N271)+ecrate*($R272-(bhom*$N271+bnet_tone*$M271+ecconstant))</f>
        <v>0.005097826866784862</v>
      </c>
      <c r="R273">
        <f t="shared" si="18"/>
        <v>21.61500405927492</v>
      </c>
      <c r="S273" s="2"/>
      <c r="T273" s="2"/>
    </row>
    <row r="274" spans="1:20" ht="12.75">
      <c r="A274">
        <v>2010</v>
      </c>
      <c r="B274" s="29"/>
      <c r="C274">
        <v>17.832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f>M162</f>
        <v>-10</v>
      </c>
      <c r="N274">
        <f>N162</f>
        <v>4.2005</v>
      </c>
      <c r="O274">
        <f t="shared" si="19"/>
        <v>0</v>
      </c>
      <c r="Q274">
        <f>constant+bmajor*($D274)+bdnet_tone*($M273-$M272)+bdMAhom*($N273-$N272)+ecrate*($R273-(bhom*$N272+bnet_tone*$M272+ecconstant))</f>
        <v>0.004217265467952713</v>
      </c>
      <c r="R274">
        <f t="shared" si="18"/>
        <v>21.619221324742874</v>
      </c>
      <c r="S274" s="2"/>
      <c r="T274" s="2"/>
    </row>
    <row r="275" spans="1:20" ht="12.75">
      <c r="A275">
        <v>2010</v>
      </c>
      <c r="B275" s="29"/>
      <c r="C275">
        <v>17.832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f>M163</f>
        <v>-10</v>
      </c>
      <c r="N275">
        <f>N163</f>
        <v>4.2005</v>
      </c>
      <c r="O275">
        <f t="shared" si="19"/>
        <v>0</v>
      </c>
      <c r="Q275">
        <f>constant+bmajor*($D275)+bdnet_tone*($M274-$M273)+bdMAhom*($N274-$N273)+ecrate*($R274-(bhom*$N273+bnet_tone*$M273+ecconstant))</f>
        <v>0.003488805817056257</v>
      </c>
      <c r="R275">
        <f t="shared" si="18"/>
        <v>21.62271013055993</v>
      </c>
      <c r="S275" s="2"/>
      <c r="T275" s="2"/>
    </row>
    <row r="276" spans="1:20" ht="12.75">
      <c r="A276">
        <v>2011</v>
      </c>
      <c r="B276" s="29"/>
      <c r="C276">
        <v>17.832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f>M164</f>
        <v>-10</v>
      </c>
      <c r="N276">
        <f>N164</f>
        <v>4.2005</v>
      </c>
      <c r="O276">
        <f t="shared" si="19"/>
        <v>0</v>
      </c>
      <c r="Q276">
        <f>constant+bmajor*($D276)+bdnet_tone*($M275-$M274)+bdMAhom*($N275-$N274)+ecrate*($R275-(bhom*$N274+bnet_tone*$M274+ecconstant))</f>
        <v>0.002886174968500372</v>
      </c>
      <c r="R276">
        <f t="shared" si="18"/>
        <v>21.625596305528433</v>
      </c>
      <c r="S276" s="2"/>
      <c r="T276" s="2"/>
    </row>
    <row r="277" spans="1:20" ht="12.75">
      <c r="A277">
        <v>2011</v>
      </c>
      <c r="B277" s="29"/>
      <c r="C277">
        <v>17.832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f>M165</f>
        <v>-10</v>
      </c>
      <c r="N277">
        <f>N165</f>
        <v>4.2005</v>
      </c>
      <c r="O277">
        <f t="shared" si="19"/>
        <v>0</v>
      </c>
      <c r="Q277">
        <f>constant+bmajor*($D277)+bdnet_tone*($M276-$M275)+bdMAhom*($N276-$N275)+ecrate*($R276-(bhom*$N275+bnet_tone*$M275+ecconstant))</f>
        <v>0.002387638173518593</v>
      </c>
      <c r="R277">
        <f t="shared" si="18"/>
        <v>21.627983943701953</v>
      </c>
      <c r="S277" s="2"/>
      <c r="T277" s="2"/>
    </row>
    <row r="278" spans="1:20" ht="12.75">
      <c r="A278">
        <v>2011</v>
      </c>
      <c r="B278" s="29"/>
      <c r="C278">
        <v>17.832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f>M166</f>
        <v>-10</v>
      </c>
      <c r="N278">
        <f>N166</f>
        <v>4.2005</v>
      </c>
      <c r="O278">
        <f t="shared" si="19"/>
        <v>0</v>
      </c>
      <c r="Q278">
        <f>constant+bmajor*($D278)+bdnet_tone*($M277-$M276)+bdMAhom*($N277-$N276)+ecrate*($R277-(bhom*$N276+bnet_tone*$M276+ecconstant))</f>
        <v>0.001975214985183424</v>
      </c>
      <c r="R278">
        <f t="shared" si="18"/>
        <v>21.629959158687136</v>
      </c>
      <c r="S278" s="2"/>
      <c r="T278" s="34"/>
    </row>
    <row r="279" spans="1:20" ht="12.75">
      <c r="A279">
        <v>2011</v>
      </c>
      <c r="B279" s="29"/>
      <c r="C279">
        <v>17.832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f>M167</f>
        <v>-10</v>
      </c>
      <c r="N279">
        <f>N167</f>
        <v>4.2005</v>
      </c>
      <c r="O279">
        <f t="shared" si="19"/>
        <v>0</v>
      </c>
      <c r="Q279">
        <f>constant+bmajor*($D279)+bdnet_tone*($M278-$M277)+bdMAhom*($N278-$N277)+ecrate*($R278-(bhom*$N277+bnet_tone*$M277+ecconstant))</f>
        <v>0.0016340307677122565</v>
      </c>
      <c r="R279">
        <f t="shared" si="18"/>
        <v>21.631593189454847</v>
      </c>
      <c r="S279" s="2"/>
      <c r="T279" s="2"/>
    </row>
    <row r="280" spans="1:18" ht="12.75">
      <c r="A280">
        <v>2012</v>
      </c>
      <c r="C280">
        <v>17.832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f>M168</f>
        <v>-10</v>
      </c>
      <c r="N280">
        <f>N168</f>
        <v>4.2005</v>
      </c>
      <c r="O280">
        <f aca="true" t="shared" si="20" ref="O280:O290">C280-C279</f>
        <v>0</v>
      </c>
      <c r="Q280">
        <f>constant+bmajor*($D280)+bdnet_tone*($M279-$M278)+bdMAhom*($N279-$N278)+ecrate*($R279-(bhom*$N278+bnet_tone*$M278+ecconstant))</f>
        <v>0.001351780221322433</v>
      </c>
      <c r="R280">
        <f aca="true" t="shared" si="21" ref="R280:R290">R279+Q280</f>
        <v>21.63294496967617</v>
      </c>
    </row>
    <row r="281" spans="1:18" ht="12.75">
      <c r="A281">
        <v>2012</v>
      </c>
      <c r="C281">
        <v>17.832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f>M169</f>
        <v>-10</v>
      </c>
      <c r="N281">
        <f>N169</f>
        <v>4.2005</v>
      </c>
      <c r="O281">
        <f t="shared" si="20"/>
        <v>0</v>
      </c>
      <c r="Q281">
        <f>constant+bmajor*($D281)+bdnet_tone*($M280-$M279)+bdMAhom*($N280-$N279)+ecrate*($R280-(bhom*$N279+bnet_tone*$M279+ecconstant))</f>
        <v>0.0011182835738865991</v>
      </c>
      <c r="R281">
        <f t="shared" si="21"/>
        <v>21.63406325325006</v>
      </c>
    </row>
    <row r="282" spans="1:18" ht="12.75">
      <c r="A282">
        <v>2012</v>
      </c>
      <c r="C282">
        <v>17.832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f>M170</f>
        <v>-10</v>
      </c>
      <c r="N282">
        <f>N170</f>
        <v>4.2005</v>
      </c>
      <c r="O282">
        <f t="shared" si="20"/>
        <v>0</v>
      </c>
      <c r="Q282">
        <f>constant+bmajor*($D282)+bdnet_tone*($M281-$M280)+bdMAhom*($N281-$N280)+ecrate*($R281-(bhom*$N280+bnet_tone*$M280+ecconstant))</f>
        <v>0.0009251194328032987</v>
      </c>
      <c r="R282">
        <f t="shared" si="21"/>
        <v>21.634988372682862</v>
      </c>
    </row>
    <row r="283" spans="1:18" ht="12.75">
      <c r="A283">
        <v>2012</v>
      </c>
      <c r="C283">
        <v>17.832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f>M171</f>
        <v>-10</v>
      </c>
      <c r="N283">
        <f>N171</f>
        <v>4.2005</v>
      </c>
      <c r="O283">
        <f t="shared" si="20"/>
        <v>0</v>
      </c>
      <c r="Q283">
        <f>constant+bmajor*($D283)+bdnet_tone*($M282-$M281)+bdMAhom*($N282-$N281)+ecrate*($R282-(bhom*$N281+bnet_tone*$M281+ecconstant))</f>
        <v>0.000765321055352642</v>
      </c>
      <c r="R283">
        <f t="shared" si="21"/>
        <v>21.635753693738216</v>
      </c>
    </row>
    <row r="284" spans="1:18" ht="12.75">
      <c r="A284">
        <v>2013</v>
      </c>
      <c r="C284">
        <v>17.832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f>M172</f>
        <v>-10</v>
      </c>
      <c r="N284">
        <f>N172</f>
        <v>4.2005</v>
      </c>
      <c r="O284">
        <f t="shared" si="20"/>
        <v>0</v>
      </c>
      <c r="Q284">
        <f>constant+bmajor*($D284)+bdnet_tone*($M283-$M282)+bdMAhom*($N283-$N282)+ecrate*($R283-(bhom*$N282+bnet_tone*$M282+ecconstant))</f>
        <v>0.0006331250830944636</v>
      </c>
      <c r="R284">
        <f t="shared" si="21"/>
        <v>21.63638681882131</v>
      </c>
    </row>
    <row r="285" spans="1:18" ht="12.75">
      <c r="A285">
        <v>2013</v>
      </c>
      <c r="C285">
        <v>17.832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f>M173</f>
        <v>-10</v>
      </c>
      <c r="N285">
        <f>N173</f>
        <v>4.2005</v>
      </c>
      <c r="O285">
        <f t="shared" si="20"/>
        <v>0</v>
      </c>
      <c r="Q285">
        <f>constant+bmajor*($D285)+bdnet_tone*($M284-$M283)+bdMAhom*($N284-$N283)+ecrate*($R284-(bhom*$N283+bnet_tone*$M283+ecconstant))</f>
        <v>0.0005237636780537971</v>
      </c>
      <c r="R285">
        <f t="shared" si="21"/>
        <v>21.636910582499365</v>
      </c>
    </row>
    <row r="286" spans="1:18" ht="12.75">
      <c r="A286">
        <v>2013</v>
      </c>
      <c r="C286">
        <v>17.832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f>M174</f>
        <v>-10</v>
      </c>
      <c r="N286">
        <f>N174</f>
        <v>4.2005</v>
      </c>
      <c r="O286">
        <f t="shared" si="20"/>
        <v>0</v>
      </c>
      <c r="Q286">
        <f>constant+bmajor*($D286)+bdnet_tone*($M285-$M284)+bdMAhom*($N285-$N284)+ecrate*($R285-(bhom*$N284+bnet_tone*$M284+ecconstant))</f>
        <v>0.00043329256378168285</v>
      </c>
      <c r="R286">
        <f t="shared" si="21"/>
        <v>21.637343875063145</v>
      </c>
    </row>
    <row r="287" spans="1:18" ht="12.75">
      <c r="A287">
        <v>2013</v>
      </c>
      <c r="C287">
        <v>17.832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f>M175</f>
        <v>-10</v>
      </c>
      <c r="N287">
        <f>N175</f>
        <v>4.2005</v>
      </c>
      <c r="O287">
        <f t="shared" si="20"/>
        <v>0</v>
      </c>
      <c r="Q287">
        <f>constant+bmajor*($D287)+bdnet_tone*($M286-$M285)+bdMAhom*($N286-$N285)+ecrate*($R286-(bhom*$N285+bnet_tone*$M285+ecconstant))</f>
        <v>0.00035844876934996647</v>
      </c>
      <c r="R287">
        <f t="shared" si="21"/>
        <v>21.637702323832496</v>
      </c>
    </row>
    <row r="288" spans="1:18" ht="12.75">
      <c r="A288">
        <v>2014</v>
      </c>
      <c r="C288">
        <v>17.832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f>M176</f>
        <v>-10</v>
      </c>
      <c r="N288">
        <f>N176</f>
        <v>4.2005</v>
      </c>
      <c r="O288">
        <f t="shared" si="20"/>
        <v>0</v>
      </c>
      <c r="Q288">
        <f>constant+bmajor*($D288)+bdnet_tone*($M287-$M286)+bdMAhom*($N287-$N286)+ecrate*($R287-(bhom*$N286+bnet_tone*$M286+ecconstant))</f>
        <v>0.00029653294560831253</v>
      </c>
      <c r="R288">
        <f t="shared" si="21"/>
        <v>21.637998856778104</v>
      </c>
    </row>
    <row r="289" spans="1:20" ht="12.75">
      <c r="A289">
        <v>2014</v>
      </c>
      <c r="C289">
        <v>17.832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f>M177</f>
        <v>-10</v>
      </c>
      <c r="N289">
        <f>N177</f>
        <v>4.2005</v>
      </c>
      <c r="O289">
        <f t="shared" si="20"/>
        <v>0</v>
      </c>
      <c r="Q289">
        <f>constant+bmajor*($D289)+bdnet_tone*($M288-$M287)+bdMAhom*($N288-$N287)+ecrate*($R288-(bhom*$N287+bnet_tone*$M287+ecconstant))</f>
        <v>0.0002453120092744607</v>
      </c>
      <c r="R289">
        <f t="shared" si="21"/>
        <v>21.638244168787377</v>
      </c>
      <c r="T289" s="22" t="s">
        <v>166</v>
      </c>
    </row>
    <row r="290" spans="1:20" ht="12.75">
      <c r="A290">
        <v>2014</v>
      </c>
      <c r="C290">
        <v>17.832</v>
      </c>
      <c r="D290">
        <v>-2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f>M178</f>
        <v>-10</v>
      </c>
      <c r="N290">
        <f>N178</f>
        <v>4.2005</v>
      </c>
      <c r="O290">
        <f t="shared" si="20"/>
        <v>0</v>
      </c>
      <c r="Q290">
        <f>constant+bmajor*($D290)+bdnet_tone*($M289-$M288)+bdMAhom*($N289-$N288)+ecrate*($R289-(bhom*$N288+bnet_tone*$M288+ecconstant))</f>
        <v>-1.6177788613964297</v>
      </c>
      <c r="R290">
        <f t="shared" si="21"/>
        <v>20.020465307390946</v>
      </c>
      <c r="T290" s="22">
        <f>R179-R290</f>
        <v>1.6181496844706444</v>
      </c>
    </row>
    <row r="292" spans="2:45" ht="12.75">
      <c r="B292" s="22" t="s">
        <v>170</v>
      </c>
      <c r="C292" s="22">
        <v>-50</v>
      </c>
      <c r="D292" s="22" t="s">
        <v>171</v>
      </c>
      <c r="E292" s="22">
        <v>-2</v>
      </c>
      <c r="S292" s="2"/>
      <c r="T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</row>
    <row r="293" spans="1:45" ht="12.75">
      <c r="A293">
        <v>2006</v>
      </c>
      <c r="B293" t="s">
        <v>68</v>
      </c>
      <c r="C293">
        <v>18.16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f>M144+nettone2</f>
        <v>-60</v>
      </c>
      <c r="N293">
        <f>N144+hom2</f>
        <v>2.1862500000000002</v>
      </c>
      <c r="O293">
        <v>0</v>
      </c>
      <c r="Q293">
        <f>constant+bmajor*($D293)+bdnet_tone*($M141-$M140)+bdMAhom*($N141-$N140)+ecrate*($R141-(bhom*$N140+bnet_tone*$M140+ecconstant))</f>
        <v>0.3733587091973992</v>
      </c>
      <c r="R293">
        <f>R178+Q293</f>
        <v>22.01180581658835</v>
      </c>
      <c r="S293" s="2"/>
      <c r="T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</row>
    <row r="294" spans="1:45" ht="12.75">
      <c r="A294">
        <v>2006</v>
      </c>
      <c r="B294" t="s">
        <v>69</v>
      </c>
      <c r="C294">
        <v>17.832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f>M145+nettone2</f>
        <v>-60</v>
      </c>
      <c r="N294">
        <f>N145+hom2</f>
        <v>2.2005</v>
      </c>
      <c r="O294">
        <v>0</v>
      </c>
      <c r="Q294">
        <f>constant+bmajor*($D294)+bdnet_tone*($M293-$M141)+bdMAhom*($N293-$N141)+ecrate*($R293-(bhom*$N141+bnet_tone*$M141+ecconstant))</f>
        <v>2.7457751690750585</v>
      </c>
      <c r="R294">
        <f aca="true" t="shared" si="22" ref="R294:R327">R293+Q294</f>
        <v>24.75758098566341</v>
      </c>
      <c r="S294" s="2"/>
      <c r="T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</row>
    <row r="295" spans="1:45" ht="12.75">
      <c r="A295">
        <v>2006</v>
      </c>
      <c r="B295" s="29" t="s">
        <v>160</v>
      </c>
      <c r="C295">
        <v>17.832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f>M146+nettone2</f>
        <v>-60</v>
      </c>
      <c r="N295">
        <f>N146+hom2</f>
        <v>2.2005</v>
      </c>
      <c r="O295">
        <f aca="true" t="shared" si="23" ref="O295:O327">C295-C294</f>
        <v>0</v>
      </c>
      <c r="Q295">
        <f>constant+bmajor*($D295)+bdnet_tone*($M294-$M293)+bdMAhom*($N294-$N293)+ecrate*($R294-(bhom*$N293+bnet_tone*$M293+ecconstant))</f>
        <v>-3.048038712149782</v>
      </c>
      <c r="R295">
        <f t="shared" si="22"/>
        <v>21.709542273513627</v>
      </c>
      <c r="S295" s="2"/>
      <c r="T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</row>
    <row r="296" spans="1:45" ht="12.75">
      <c r="A296">
        <v>2006</v>
      </c>
      <c r="B296" s="29" t="s">
        <v>161</v>
      </c>
      <c r="C296">
        <v>17.832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f>M147+nettone2</f>
        <v>-60</v>
      </c>
      <c r="N296">
        <f>N147+hom2</f>
        <v>2.2005</v>
      </c>
      <c r="O296">
        <f t="shared" si="23"/>
        <v>0</v>
      </c>
      <c r="Q296">
        <f>constant+bmajor*($D296)+bdnet_tone*($M295-$M294)+bdMAhom*($N295-$N294)+ecrate*($R295-(bhom*$N294+bnet_tone*$M294+ecconstant))</f>
        <v>-2.481708606763078</v>
      </c>
      <c r="R296">
        <f t="shared" si="22"/>
        <v>19.22783366675055</v>
      </c>
      <c r="S296" s="2"/>
      <c r="T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</row>
    <row r="297" spans="1:45" ht="12.75">
      <c r="A297">
        <v>2007</v>
      </c>
      <c r="B297" s="29" t="s">
        <v>162</v>
      </c>
      <c r="C297">
        <v>17.832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f>M148+nettone2</f>
        <v>-60</v>
      </c>
      <c r="N297">
        <f>N148+hom2</f>
        <v>2.2005</v>
      </c>
      <c r="O297">
        <f t="shared" si="23"/>
        <v>0</v>
      </c>
      <c r="Q297">
        <f>constant+bmajor*($D297)+bdnet_tone*($M296-$M295)+bdMAhom*($N296-$N295)+ecrate*($R296-(bhom*$N295+bnet_tone*$M295+ecconstant))</f>
        <v>-2.053036378503653</v>
      </c>
      <c r="R297">
        <f t="shared" si="22"/>
        <v>17.174797288246896</v>
      </c>
      <c r="S297" s="2"/>
      <c r="T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</row>
    <row r="298" spans="1:45" ht="12.75">
      <c r="A298">
        <v>2007</v>
      </c>
      <c r="B298" s="29" t="s">
        <v>163</v>
      </c>
      <c r="C298">
        <v>17.832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f>M149+nettone2</f>
        <v>-60</v>
      </c>
      <c r="N298">
        <f>N149+hom2</f>
        <v>2.2005</v>
      </c>
      <c r="O298">
        <f t="shared" si="23"/>
        <v>0</v>
      </c>
      <c r="Q298">
        <f>constant+bmajor*($D298)+bdnet_tone*($M297-$M296)+bdMAhom*($N297-$N296)+ecrate*($R297-(bhom*$N296+bnet_tone*$M296+ecconstant))</f>
        <v>-1.698409861646495</v>
      </c>
      <c r="R298">
        <f t="shared" si="22"/>
        <v>15.476387426600402</v>
      </c>
      <c r="S298" s="2"/>
      <c r="T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</row>
    <row r="299" spans="1:45" ht="12.75">
      <c r="A299">
        <v>2007</v>
      </c>
      <c r="B299" s="29" t="s">
        <v>164</v>
      </c>
      <c r="C299">
        <v>17.832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f>M150+nettone2</f>
        <v>-60</v>
      </c>
      <c r="N299">
        <f>N150+hom2</f>
        <v>2.2005</v>
      </c>
      <c r="O299">
        <f t="shared" si="23"/>
        <v>0</v>
      </c>
      <c r="Q299">
        <f>constant+bmajor*($D299)+bdnet_tone*($M298-$M297)+bdMAhom*($N298-$N297)+ecrate*($R298-(bhom*$N297+bnet_tone*$M297+ecconstant))</f>
        <v>-1.4050389405376695</v>
      </c>
      <c r="R299">
        <f t="shared" si="22"/>
        <v>14.071348486062732</v>
      </c>
      <c r="S299" s="2"/>
      <c r="T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</row>
    <row r="300" spans="1:20" ht="12.75">
      <c r="A300">
        <v>2007</v>
      </c>
      <c r="B300" s="29" t="s">
        <v>165</v>
      </c>
      <c r="C300">
        <v>17.832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f>M151+nettone2</f>
        <v>-60</v>
      </c>
      <c r="N300">
        <f>N151+hom2</f>
        <v>2.2005</v>
      </c>
      <c r="O300">
        <f t="shared" si="23"/>
        <v>0</v>
      </c>
      <c r="Q300">
        <f>constant+bmajor*($D300)+bdnet_tone*($M299-$M298)+bdMAhom*($N299-$N298)+ecrate*($R299-(bhom*$N298+bnet_tone*$M298+ecconstant))</f>
        <v>-1.1623427707334584</v>
      </c>
      <c r="R300">
        <f t="shared" si="22"/>
        <v>12.909005715329274</v>
      </c>
      <c r="S300" s="2"/>
      <c r="T300" s="2"/>
    </row>
    <row r="301" spans="1:20" ht="12.75">
      <c r="A301">
        <v>2008</v>
      </c>
      <c r="B301" s="29"/>
      <c r="C301">
        <v>17.832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f>M152+nettone2</f>
        <v>-60</v>
      </c>
      <c r="N301">
        <f>N152+hom2</f>
        <v>2.2005</v>
      </c>
      <c r="O301">
        <f t="shared" si="23"/>
        <v>0</v>
      </c>
      <c r="Q301">
        <f>constant+bmajor*($D301)+bdnet_tone*($M300-$M299)+bdMAhom*($N300-$N299)+ecrate*($R300-(bhom*$N299+bnet_tone*$M299+ecconstant))</f>
        <v>-0.9615681656191872</v>
      </c>
      <c r="R301">
        <f t="shared" si="22"/>
        <v>11.947437549710086</v>
      </c>
      <c r="S301" s="2"/>
      <c r="T301" s="2"/>
    </row>
    <row r="302" spans="1:20" ht="12.75">
      <c r="A302">
        <v>2008</v>
      </c>
      <c r="B302" s="29"/>
      <c r="C302">
        <v>17.832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f>M153+nettone2</f>
        <v>-60</v>
      </c>
      <c r="N302">
        <f>N153+hom2</f>
        <v>2.2005</v>
      </c>
      <c r="O302">
        <f t="shared" si="23"/>
        <v>0</v>
      </c>
      <c r="Q302">
        <f>constant+bmajor*($D302)+bdnet_tone*($M301-$M300)+bdMAhom*($N301-$N300)+ecrate*($R301-(bhom*$N300+bnet_tone*$M300+ecconstant))</f>
        <v>-0.7954739001377378</v>
      </c>
      <c r="R302">
        <f t="shared" si="22"/>
        <v>11.151963649572348</v>
      </c>
      <c r="S302" s="2"/>
      <c r="T302" s="2"/>
    </row>
    <row r="303" spans="1:20" ht="12.75">
      <c r="A303">
        <v>2008</v>
      </c>
      <c r="B303" s="29"/>
      <c r="C303">
        <v>17.832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f>M154+nettone2</f>
        <v>-60</v>
      </c>
      <c r="N303">
        <f>N154+hom2</f>
        <v>2.2005</v>
      </c>
      <c r="O303">
        <f t="shared" si="23"/>
        <v>0</v>
      </c>
      <c r="Q303">
        <f>constant+bmajor*($D303)+bdnet_tone*($M302-$M301)+bdMAhom*($N302-$N301)+ecrate*($R302-(bhom*$N301+bnet_tone*$M301+ecconstant))</f>
        <v>-0.6580695455874159</v>
      </c>
      <c r="R303">
        <f t="shared" si="22"/>
        <v>10.493894103984932</v>
      </c>
      <c r="S303" s="2"/>
      <c r="T303" s="2"/>
    </row>
    <row r="304" spans="1:20" ht="12.75">
      <c r="A304">
        <v>2008</v>
      </c>
      <c r="B304" s="29"/>
      <c r="C304">
        <v>17.832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f>M155+nettone2</f>
        <v>-60</v>
      </c>
      <c r="N304">
        <f>N155+hom2</f>
        <v>2.2005</v>
      </c>
      <c r="O304">
        <f t="shared" si="23"/>
        <v>0</v>
      </c>
      <c r="Q304">
        <f>constant+bmajor*($D304)+bdnet_tone*($M303-$M302)+bdMAhom*($N303-$N302)+ecrate*($R303-(bhom*$N302+bnet_tone*$M302+ecconstant))</f>
        <v>-0.5443994161903285</v>
      </c>
      <c r="R304">
        <f t="shared" si="22"/>
        <v>9.949494687794603</v>
      </c>
      <c r="S304" s="2"/>
      <c r="T304" s="2"/>
    </row>
    <row r="305" spans="1:20" ht="12.75">
      <c r="A305">
        <v>2009</v>
      </c>
      <c r="B305" s="29"/>
      <c r="C305">
        <v>17.832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f>M156+nettone2</f>
        <v>-60</v>
      </c>
      <c r="N305">
        <f>N156+hom2</f>
        <v>2.2005</v>
      </c>
      <c r="O305">
        <f t="shared" si="23"/>
        <v>0</v>
      </c>
      <c r="Q305">
        <f>constant+bmajor*($D305)+bdnet_tone*($M304-$M303)+bdMAhom*($N304-$N303)+ecrate*($R304-(bhom*$N303+bnet_tone*$M303+ecconstant))</f>
        <v>-0.45036383515334927</v>
      </c>
      <c r="R305">
        <f t="shared" si="22"/>
        <v>9.499130852641255</v>
      </c>
      <c r="S305" s="2"/>
      <c r="T305" s="2"/>
    </row>
    <row r="306" spans="1:20" ht="12.75">
      <c r="A306">
        <v>2009</v>
      </c>
      <c r="B306" s="29"/>
      <c r="C306">
        <v>17.832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f>M157+nettone2</f>
        <v>-60</v>
      </c>
      <c r="N306">
        <f>N157+hom2</f>
        <v>2.2005</v>
      </c>
      <c r="O306">
        <f t="shared" si="23"/>
        <v>0</v>
      </c>
      <c r="Q306">
        <f>constant+bmajor*($D306)+bdnet_tone*($M305-$M304)+bdMAhom*($N305-$N304)+ecrate*($R305-(bhom*$N304+bnet_tone*$M304+ecconstant))</f>
        <v>-0.3725712739249565</v>
      </c>
      <c r="R306">
        <f t="shared" si="22"/>
        <v>9.126559578716298</v>
      </c>
      <c r="S306" s="2"/>
      <c r="T306" s="2"/>
    </row>
    <row r="307" spans="1:20" ht="12.75">
      <c r="A307">
        <v>2009</v>
      </c>
      <c r="B307" s="29"/>
      <c r="C307">
        <v>17.832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f>M158+nettone2</f>
        <v>-60</v>
      </c>
      <c r="N307">
        <f>N158+hom2</f>
        <v>2.2005</v>
      </c>
      <c r="O307">
        <f t="shared" si="23"/>
        <v>0</v>
      </c>
      <c r="Q307">
        <f>constant+bmajor*($D307)+bdnet_tone*($M306-$M305)+bdMAhom*($N306-$N305)+ecrate*($R306-(bhom*$N305+bnet_tone*$M305+ecconstant))</f>
        <v>-0.30821603183745916</v>
      </c>
      <c r="R307">
        <f t="shared" si="22"/>
        <v>8.81834354687884</v>
      </c>
      <c r="S307" s="2"/>
      <c r="T307" s="2"/>
    </row>
    <row r="308" spans="1:20" ht="12.75">
      <c r="A308">
        <v>2009</v>
      </c>
      <c r="B308" s="29"/>
      <c r="C308">
        <v>17.832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f>M159+nettone2</f>
        <v>-60</v>
      </c>
      <c r="N308">
        <f>N159+hom2</f>
        <v>2.2005</v>
      </c>
      <c r="O308">
        <f t="shared" si="23"/>
        <v>0</v>
      </c>
      <c r="Q308">
        <f>constant+bmajor*($D308)+bdnet_tone*($M307-$M306)+bdMAhom*($N307-$N306)+ecrate*($R307-(bhom*$N306+bnet_tone*$M306+ecconstant))</f>
        <v>-0.254977044474889</v>
      </c>
      <c r="R308">
        <f t="shared" si="22"/>
        <v>8.56336650240395</v>
      </c>
      <c r="S308" s="2"/>
      <c r="T308" s="2"/>
    </row>
    <row r="309" spans="1:20" ht="12.75">
      <c r="A309">
        <v>2010</v>
      </c>
      <c r="B309" s="29"/>
      <c r="C309">
        <v>17.832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f>M160+nettone2</f>
        <v>-60</v>
      </c>
      <c r="N309">
        <f>N160+hom2</f>
        <v>2.2005</v>
      </c>
      <c r="O309">
        <f t="shared" si="23"/>
        <v>0</v>
      </c>
      <c r="Q309">
        <f>constant+bmajor*($D309)+bdnet_tone*($M308-$M307)+bdMAhom*($N308-$N307)+ecrate*($R308-(bhom*$N307+bnet_tone*$M307+ecconstant))</f>
        <v>-0.2109341711447212</v>
      </c>
      <c r="R309">
        <f t="shared" si="22"/>
        <v>8.352432331259228</v>
      </c>
      <c r="S309" s="2"/>
      <c r="T309" s="2"/>
    </row>
    <row r="310" spans="1:20" ht="12.75">
      <c r="A310">
        <v>2010</v>
      </c>
      <c r="B310" s="29"/>
      <c r="C310">
        <v>17.832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f>M161+nettone2</f>
        <v>-60</v>
      </c>
      <c r="N310">
        <f>N161+hom2</f>
        <v>2.2005</v>
      </c>
      <c r="O310">
        <f t="shared" si="23"/>
        <v>0</v>
      </c>
      <c r="Q310">
        <f>constant+bmajor*($D310)+bdnet_tone*($M309-$M308)+bdMAhom*($N309-$N308)+ecrate*($R309-(bhom*$N308+bnet_tone*$M308+ecconstant))</f>
        <v>-0.1744989422406314</v>
      </c>
      <c r="R310">
        <f t="shared" si="22"/>
        <v>8.177933389018596</v>
      </c>
      <c r="S310" s="2"/>
      <c r="T310" s="2"/>
    </row>
    <row r="311" spans="1:20" ht="12.75">
      <c r="A311">
        <v>2010</v>
      </c>
      <c r="B311" s="29"/>
      <c r="C311">
        <v>17.832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f>M162+nettone2</f>
        <v>-60</v>
      </c>
      <c r="N311">
        <f>N162+hom2</f>
        <v>2.2005</v>
      </c>
      <c r="O311">
        <f t="shared" si="23"/>
        <v>0</v>
      </c>
      <c r="Q311">
        <f>constant+bmajor*($D311)+bdnet_tone*($M310-$M309)+bdMAhom*($N310-$N309)+ecrate*($R310-(bhom*$N309+bnet_tone*$M309+ecconstant))</f>
        <v>-0.14435726880026295</v>
      </c>
      <c r="R311">
        <f t="shared" si="22"/>
        <v>8.033576120218333</v>
      </c>
      <c r="S311" s="2"/>
      <c r="T311" s="2"/>
    </row>
    <row r="312" spans="1:20" ht="12.75">
      <c r="A312">
        <v>2010</v>
      </c>
      <c r="B312" s="29"/>
      <c r="C312">
        <v>17.832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f>M163+nettone2</f>
        <v>-60</v>
      </c>
      <c r="N312">
        <f>N163+hom2</f>
        <v>2.2005</v>
      </c>
      <c r="O312">
        <f t="shared" si="23"/>
        <v>0</v>
      </c>
      <c r="Q312">
        <f>constant+bmajor*($D312)+bdnet_tone*($M311-$M310)+bdMAhom*($N311-$N310)+ecrate*($R311-(bhom*$N310+bnet_tone*$M310+ecconstant))</f>
        <v>-0.11942204799576774</v>
      </c>
      <c r="R312">
        <f t="shared" si="22"/>
        <v>7.914154072222566</v>
      </c>
      <c r="S312" s="2"/>
      <c r="T312" s="2"/>
    </row>
    <row r="313" spans="1:20" ht="12.75">
      <c r="A313">
        <v>2011</v>
      </c>
      <c r="B313" s="29"/>
      <c r="C313">
        <v>17.832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f>M164+nettone2</f>
        <v>-60</v>
      </c>
      <c r="N313">
        <f>N164+hom2</f>
        <v>2.2005</v>
      </c>
      <c r="O313">
        <f t="shared" si="23"/>
        <v>0</v>
      </c>
      <c r="Q313">
        <f>constant+bmajor*($D313)+bdnet_tone*($M312-$M311)+bdMAhom*($N312-$N311)+ecrate*($R312-(bhom*$N311+bnet_tone*$M311+ecconstant))</f>
        <v>-0.09879395520592923</v>
      </c>
      <c r="R313">
        <f t="shared" si="22"/>
        <v>7.8153601170166365</v>
      </c>
      <c r="S313" s="2"/>
      <c r="T313" s="2"/>
    </row>
    <row r="314" spans="1:20" ht="12.75">
      <c r="A314">
        <v>2011</v>
      </c>
      <c r="B314" s="29"/>
      <c r="C314">
        <v>17.832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f>M165+nettone2</f>
        <v>-60</v>
      </c>
      <c r="N314">
        <f>N165+hom2</f>
        <v>2.2005</v>
      </c>
      <c r="O314">
        <f t="shared" si="23"/>
        <v>0</v>
      </c>
      <c r="Q314">
        <f>constant+bmajor*($D314)+bdnet_tone*($M313-$M312)+bdMAhom*($N313-$N312)+ecrate*($R313-(bhom*$N312+bnet_tone*$M312+ecconstant))</f>
        <v>-0.08172900857953004</v>
      </c>
      <c r="R314">
        <f t="shared" si="22"/>
        <v>7.733631108437106</v>
      </c>
      <c r="S314" s="2"/>
      <c r="T314" s="2"/>
    </row>
    <row r="315" spans="1:20" ht="12.75">
      <c r="A315">
        <v>2011</v>
      </c>
      <c r="B315" s="29"/>
      <c r="C315">
        <v>17.832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f>M166+nettone2</f>
        <v>-60</v>
      </c>
      <c r="N315">
        <f>N166+hom2</f>
        <v>2.2005</v>
      </c>
      <c r="O315">
        <f t="shared" si="23"/>
        <v>0</v>
      </c>
      <c r="Q315">
        <f>constant+bmajor*($D315)+bdnet_tone*($M314-$M313)+bdMAhom*($N314-$N313)+ecrate*($R314-(bhom*$N313+bnet_tone*$M313+ecconstant))</f>
        <v>-0.06761173625926463</v>
      </c>
      <c r="R315">
        <f t="shared" si="22"/>
        <v>7.666019372177842</v>
      </c>
      <c r="S315" s="2"/>
      <c r="T315" s="34"/>
    </row>
    <row r="316" spans="1:20" ht="12.75">
      <c r="A316">
        <v>2011</v>
      </c>
      <c r="B316" s="29"/>
      <c r="C316">
        <v>17.832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f>M167+nettone2</f>
        <v>-60</v>
      </c>
      <c r="N316">
        <f>N167+hom2</f>
        <v>2.2005</v>
      </c>
      <c r="O316">
        <f t="shared" si="23"/>
        <v>0</v>
      </c>
      <c r="Q316">
        <f>constant+bmajor*($D316)+bdnet_tone*($M315-$M314)+bdMAhom*($N315-$N314)+ecrate*($R315-(bhom*$N314+bnet_tone*$M314+ecconstant))</f>
        <v>-0.05593297850351397</v>
      </c>
      <c r="R316">
        <f t="shared" si="22"/>
        <v>7.610086393674328</v>
      </c>
      <c r="S316" s="2"/>
      <c r="T316" s="2"/>
    </row>
    <row r="317" spans="1:18" ht="12.75">
      <c r="A317">
        <v>2012</v>
      </c>
      <c r="C317">
        <v>17.832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f>M168+nettone2</f>
        <v>-60</v>
      </c>
      <c r="N317">
        <f>N168+hom2</f>
        <v>2.2005</v>
      </c>
      <c r="O317">
        <f t="shared" si="23"/>
        <v>0</v>
      </c>
      <c r="Q317">
        <f>constant+bmajor*($D317)+bdnet_tone*($M316-$M315)+bdMAhom*($N316-$N315)+ecrate*($R316-(bhom*$N315+bnet_tone*$M315+ecconstant))</f>
        <v>-0.046271524107560025</v>
      </c>
      <c r="R317">
        <f t="shared" si="22"/>
        <v>7.563814869566768</v>
      </c>
    </row>
    <row r="318" spans="1:18" ht="12.75">
      <c r="A318">
        <v>2012</v>
      </c>
      <c r="C318">
        <v>17.832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f>M169+nettone2</f>
        <v>-60</v>
      </c>
      <c r="N318">
        <f>N169+hom2</f>
        <v>2.2005</v>
      </c>
      <c r="O318">
        <f t="shared" si="23"/>
        <v>0</v>
      </c>
      <c r="Q318">
        <f>constant+bmajor*($D318)+bdnet_tone*($M317-$M316)+bdMAhom*($N317-$N316)+ecrate*($R317-(bhom*$N316+bnet_tone*$M316+ecconstant))</f>
        <v>-0.0382789188153461</v>
      </c>
      <c r="R318">
        <f t="shared" si="22"/>
        <v>7.525535950751421</v>
      </c>
    </row>
    <row r="319" spans="1:18" ht="12.75">
      <c r="A319">
        <v>2012</v>
      </c>
      <c r="C319">
        <v>17.832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f>M170+nettone2</f>
        <v>-60</v>
      </c>
      <c r="N319">
        <f>N170+hom2</f>
        <v>2.2005</v>
      </c>
      <c r="O319">
        <f t="shared" si="23"/>
        <v>0</v>
      </c>
      <c r="Q319">
        <f>constant+bmajor*($D319)+bdnet_tone*($M318-$M317)+bdMAhom*($N318-$N317)+ecrate*($R318-(bhom*$N317+bnet_tone*$M317+ecconstant))</f>
        <v>-0.031666897815290494</v>
      </c>
      <c r="R319">
        <f t="shared" si="22"/>
        <v>7.493869052936131</v>
      </c>
    </row>
    <row r="320" spans="1:18" ht="12.75">
      <c r="A320">
        <v>2012</v>
      </c>
      <c r="C320">
        <v>17.832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f>M171+nettone2</f>
        <v>-60</v>
      </c>
      <c r="N320">
        <f>N171+hom2</f>
        <v>2.2005</v>
      </c>
      <c r="O320">
        <f t="shared" si="23"/>
        <v>0</v>
      </c>
      <c r="Q320">
        <f>constant+bmajor*($D320)+bdnet_tone*($M319-$M318)+bdMAhom*($N319-$N318)+ecrate*($R319-(bhom*$N318+bnet_tone*$M318+ecconstant))</f>
        <v>-0.026196989055031338</v>
      </c>
      <c r="R320">
        <f t="shared" si="22"/>
        <v>7.4676720638811</v>
      </c>
    </row>
    <row r="321" spans="1:18" ht="12.75">
      <c r="A321">
        <v>2013</v>
      </c>
      <c r="C321">
        <v>17.832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f>M172+nettone2</f>
        <v>-60</v>
      </c>
      <c r="N321">
        <f>N172+hom2</f>
        <v>2.2005</v>
      </c>
      <c r="O321">
        <f t="shared" si="23"/>
        <v>0</v>
      </c>
      <c r="Q321">
        <f>constant+bmajor*($D321)+bdnet_tone*($M320-$M319)+bdMAhom*($N320-$N319)+ecrate*($R320-(bhom*$N319+bnet_tone*$M319+ecconstant))</f>
        <v>-0.02167191240368533</v>
      </c>
      <c r="R321">
        <f t="shared" si="22"/>
        <v>7.446000151477414</v>
      </c>
    </row>
    <row r="322" spans="1:18" ht="12.75">
      <c r="A322">
        <v>2013</v>
      </c>
      <c r="C322">
        <v>17.832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f>M173+nettone2</f>
        <v>-60</v>
      </c>
      <c r="N322">
        <f>N173+hom2</f>
        <v>2.2005</v>
      </c>
      <c r="O322">
        <f t="shared" si="23"/>
        <v>0</v>
      </c>
      <c r="Q322">
        <f>constant+bmajor*($D322)+bdnet_tone*($M321-$M320)+bdMAhom*($N321-$N320)+ecrate*($R321-(bhom*$N320+bnet_tone*$M320+ecconstant))</f>
        <v>-0.017928464460033246</v>
      </c>
      <c r="R322">
        <f t="shared" si="22"/>
        <v>7.428071687017381</v>
      </c>
    </row>
    <row r="323" spans="1:18" ht="12.75">
      <c r="A323">
        <v>2013</v>
      </c>
      <c r="C323">
        <v>17.832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f>M174+nettone2</f>
        <v>-60</v>
      </c>
      <c r="N323">
        <f>N174+hom2</f>
        <v>2.2005</v>
      </c>
      <c r="O323">
        <f t="shared" si="23"/>
        <v>0</v>
      </c>
      <c r="Q323">
        <f>constant+bmajor*($D323)+bdnet_tone*($M322-$M321)+bdMAhom*($N322-$N321)+ecrate*($R322-(bhom*$N321+bnet_tone*$M321+ecconstant))</f>
        <v>-0.014831632386997619</v>
      </c>
      <c r="R323">
        <f t="shared" si="22"/>
        <v>7.413240054630383</v>
      </c>
    </row>
    <row r="324" spans="1:18" ht="12.75">
      <c r="A324">
        <v>2013</v>
      </c>
      <c r="C324">
        <v>17.832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f>M175+nettone2</f>
        <v>-60</v>
      </c>
      <c r="N324">
        <f>N175+hom2</f>
        <v>2.2005</v>
      </c>
      <c r="O324">
        <f t="shared" si="23"/>
        <v>0</v>
      </c>
      <c r="Q324">
        <f>constant+bmajor*($D324)+bdnet_tone*($M323-$M322)+bdMAhom*($N323-$N322)+ecrate*($R323-(bhom*$N322+bnet_tone*$M322+ecconstant))</f>
        <v>-0.012269724479384023</v>
      </c>
      <c r="R324">
        <f t="shared" si="22"/>
        <v>7.400970330150999</v>
      </c>
    </row>
    <row r="325" spans="1:18" ht="12.75">
      <c r="A325">
        <v>2014</v>
      </c>
      <c r="C325">
        <v>17.832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f>M176+nettone2</f>
        <v>-60</v>
      </c>
      <c r="N325">
        <f>N176+hom2</f>
        <v>2.2005</v>
      </c>
      <c r="O325">
        <f t="shared" si="23"/>
        <v>0</v>
      </c>
      <c r="Q325">
        <f>constant+bmajor*($D325)+bdnet_tone*($M324-$M323)+bdMAhom*($N324-$N323)+ecrate*($R324-(bhom*$N323+bnet_tone*$M323+ecconstant))</f>
        <v>-0.010150341841803948</v>
      </c>
      <c r="R325">
        <f t="shared" si="22"/>
        <v>7.390819988309195</v>
      </c>
    </row>
    <row r="326" spans="1:20" ht="12.75">
      <c r="A326">
        <v>2014</v>
      </c>
      <c r="C326">
        <v>17.832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f>M177+nettone2</f>
        <v>-60</v>
      </c>
      <c r="N326">
        <f>N177+hom2</f>
        <v>2.2005</v>
      </c>
      <c r="O326">
        <f t="shared" si="23"/>
        <v>0</v>
      </c>
      <c r="Q326">
        <f>constant+bmajor*($D326)+bdnet_tone*($M325-$M324)+bdMAhom*($N325-$N324)+ecrate*($R325-(bhom*$N324+bnet_tone*$M324+ecconstant))</f>
        <v>-0.008397045889546158</v>
      </c>
      <c r="R326">
        <f t="shared" si="22"/>
        <v>7.382422942419649</v>
      </c>
      <c r="T326" s="22" t="s">
        <v>166</v>
      </c>
    </row>
    <row r="327" spans="1:20" ht="12.75">
      <c r="A327">
        <v>2014</v>
      </c>
      <c r="C327">
        <v>17.832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f>M178+nettone2</f>
        <v>-60</v>
      </c>
      <c r="N327">
        <f>N178+hom2</f>
        <v>2.2005</v>
      </c>
      <c r="O327">
        <f t="shared" si="23"/>
        <v>0</v>
      </c>
      <c r="Q327">
        <f>constant+bmajor*($D327)+bdnet_tone*($M326-$M325)+bdMAhom*($N326-$N325)+ecrate*($R326-(bhom*$N325+bnet_tone*$M325+ecconstant))</f>
        <v>-0.006946601481020987</v>
      </c>
      <c r="R327">
        <f t="shared" si="22"/>
        <v>7.375476340938628</v>
      </c>
      <c r="T327" s="22">
        <f>R179-R327</f>
        <v>14.263138650922961</v>
      </c>
    </row>
    <row r="329" spans="2:45" ht="12.75">
      <c r="B329" s="22" t="s">
        <v>170</v>
      </c>
      <c r="C329" s="22">
        <v>-50</v>
      </c>
      <c r="D329" s="22" t="s">
        <v>171</v>
      </c>
      <c r="E329" s="22">
        <v>-2</v>
      </c>
      <c r="F329" s="29"/>
      <c r="S329" s="2"/>
      <c r="T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</row>
    <row r="330" spans="1:45" ht="12.75">
      <c r="A330">
        <v>2006</v>
      </c>
      <c r="B330" t="s">
        <v>68</v>
      </c>
      <c r="C330">
        <v>18.16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f>M144+nettone3</f>
        <v>-60</v>
      </c>
      <c r="N330">
        <f>N144+hom3</f>
        <v>2.1862500000000002</v>
      </c>
      <c r="O330">
        <v>0</v>
      </c>
      <c r="Q330">
        <f>constant+bmajor*($D330)+bdnet_tone*($M141-$M140)+bdMAhom*($N141-$N140)+ecrate*($R141-(bhom*$N140+bnet_tone*$M140+ecconstant))</f>
        <v>0.3733587091973992</v>
      </c>
      <c r="R330">
        <f>R215+Q330</f>
        <v>14.552067885869013</v>
      </c>
      <c r="S330" s="2"/>
      <c r="T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</row>
    <row r="331" spans="1:45" ht="12.75">
      <c r="A331">
        <v>2006</v>
      </c>
      <c r="B331" t="s">
        <v>69</v>
      </c>
      <c r="C331">
        <v>17.832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f>M145+nettone3</f>
        <v>-60</v>
      </c>
      <c r="N331">
        <f>N145+hom3</f>
        <v>2.2005</v>
      </c>
      <c r="O331">
        <v>0</v>
      </c>
      <c r="Q331">
        <f>constant+bmajor*($D331)+bdnet_tone*($M330-$M141)+bdMAhom*($N330-$N141)+ecrate*($R330-(bhom*$N141+bnet_tone*$M141+ecconstant))</f>
        <v>4.0343158431406225</v>
      </c>
      <c r="R331">
        <f aca="true" t="shared" si="24" ref="R331:R364">R330+Q331</f>
        <v>18.586383729009636</v>
      </c>
      <c r="S331" s="2"/>
      <c r="T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</row>
    <row r="332" spans="1:45" ht="12.75">
      <c r="A332">
        <v>2006</v>
      </c>
      <c r="B332" s="29" t="s">
        <v>160</v>
      </c>
      <c r="C332">
        <v>17.832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f>M146+nettone3</f>
        <v>-60</v>
      </c>
      <c r="N332">
        <f>N146+hom3</f>
        <v>2.2005</v>
      </c>
      <c r="O332">
        <f aca="true" t="shared" si="25" ref="O332:O364">C332-C331</f>
        <v>0</v>
      </c>
      <c r="Q332">
        <f>constant+bmajor*($D332)+bdnet_tone*($M331-$M330)+bdMAhom*($N331-$N330)+ecrate*($R331-(bhom*$N330+bnet_tone*$M330+ecconstant))</f>
        <v>-1.982071147775383</v>
      </c>
      <c r="R332">
        <f t="shared" si="24"/>
        <v>16.604312581234254</v>
      </c>
      <c r="S332" s="2"/>
      <c r="T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</row>
    <row r="333" spans="1:45" ht="12.75">
      <c r="A333">
        <v>2006</v>
      </c>
      <c r="B333" s="29" t="s">
        <v>161</v>
      </c>
      <c r="C333">
        <v>17.832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f>M147+nettone3</f>
        <v>-60</v>
      </c>
      <c r="N333">
        <f>N147+hom3</f>
        <v>2.2005</v>
      </c>
      <c r="O333">
        <f t="shared" si="25"/>
        <v>0</v>
      </c>
      <c r="Q333">
        <f>constant+bmajor*($D333)+bdnet_tone*($M332-$M331)+bdMAhom*($N332-$N331)+ecrate*($R332-(bhom*$N331+bnet_tone*$M331+ecconstant))</f>
        <v>-1.5998684978954925</v>
      </c>
      <c r="R333">
        <f t="shared" si="24"/>
        <v>15.004444083338761</v>
      </c>
      <c r="S333" s="2"/>
      <c r="T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</row>
    <row r="334" spans="1:45" ht="12.75">
      <c r="A334">
        <v>2007</v>
      </c>
      <c r="B334" s="29" t="s">
        <v>162</v>
      </c>
      <c r="C334">
        <v>17.832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f>M148+nettone3</f>
        <v>-60</v>
      </c>
      <c r="N334">
        <f>N148+hom3</f>
        <v>2.2005</v>
      </c>
      <c r="O334">
        <f t="shared" si="25"/>
        <v>0</v>
      </c>
      <c r="Q334">
        <f>constant+bmajor*($D334)+bdnet_tone*($M333-$M332)+bdMAhom*($N333-$N332)+ecrate*($R333-(bhom*$N332+bnet_tone*$M332+ecconstant))</f>
        <v>-1.3235188926090595</v>
      </c>
      <c r="R334">
        <f t="shared" si="24"/>
        <v>13.680925190729702</v>
      </c>
      <c r="S334" s="2"/>
      <c r="T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</row>
    <row r="335" spans="1:45" ht="12.75">
      <c r="A335">
        <v>2007</v>
      </c>
      <c r="B335" s="29" t="s">
        <v>163</v>
      </c>
      <c r="C335">
        <v>17.832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f>M149+nettone3</f>
        <v>-60</v>
      </c>
      <c r="N335">
        <f>N149+hom3</f>
        <v>2.2005</v>
      </c>
      <c r="O335">
        <f t="shared" si="25"/>
        <v>0</v>
      </c>
      <c r="Q335">
        <f>constant+bmajor*($D335)+bdnet_tone*($M334-$M333)+bdMAhom*($N334-$N333)+ecrate*($R334-(bhom*$N333+bnet_tone*$M333+ecconstant))</f>
        <v>-1.0949039007876868</v>
      </c>
      <c r="R335">
        <f t="shared" si="24"/>
        <v>12.586021289942016</v>
      </c>
      <c r="S335" s="2"/>
      <c r="T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</row>
    <row r="336" spans="1:45" ht="12.75">
      <c r="A336">
        <v>2007</v>
      </c>
      <c r="B336" s="29" t="s">
        <v>164</v>
      </c>
      <c r="C336">
        <v>17.832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f>M150+nettone3</f>
        <v>-60</v>
      </c>
      <c r="N336">
        <f>N150+hom3</f>
        <v>2.2005</v>
      </c>
      <c r="O336">
        <f t="shared" si="25"/>
        <v>0</v>
      </c>
      <c r="Q336">
        <f>constant+bmajor*($D336)+bdnet_tone*($M335-$M334)+bdMAhom*($N335-$N334)+ecrate*($R335-(bhom*$N334+bnet_tone*$M334+ecconstant))</f>
        <v>-0.9057781937640976</v>
      </c>
      <c r="R336">
        <f t="shared" si="24"/>
        <v>11.680243096177918</v>
      </c>
      <c r="S336" s="2"/>
      <c r="T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</row>
    <row r="337" spans="1:20" ht="12.75">
      <c r="A337">
        <v>2007</v>
      </c>
      <c r="B337" s="29" t="s">
        <v>165</v>
      </c>
      <c r="C337">
        <v>17.832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f>M151+nettone3</f>
        <v>-60</v>
      </c>
      <c r="N337">
        <f>N151+hom3</f>
        <v>2.2005</v>
      </c>
      <c r="O337">
        <f t="shared" si="25"/>
        <v>0</v>
      </c>
      <c r="Q337">
        <f>constant+bmajor*($D337)+bdnet_tone*($M336-$M335)+bdMAhom*($N336-$N335)+ecrate*($R336-(bhom*$N335+bnet_tone*$M335+ecconstant))</f>
        <v>-0.7493206807541019</v>
      </c>
      <c r="R337">
        <f t="shared" si="24"/>
        <v>10.930922415423817</v>
      </c>
      <c r="S337" s="2"/>
      <c r="T337" s="2"/>
    </row>
    <row r="338" spans="1:20" ht="12.75">
      <c r="A338">
        <v>2008</v>
      </c>
      <c r="B338" s="29"/>
      <c r="C338">
        <v>17.832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f>M152+nettone3</f>
        <v>-60</v>
      </c>
      <c r="N338">
        <f>N152+hom3</f>
        <v>2.2005</v>
      </c>
      <c r="O338">
        <f t="shared" si="25"/>
        <v>0</v>
      </c>
      <c r="Q338">
        <f>constant+bmajor*($D338)+bdnet_tone*($M337-$M336)+bdMAhom*($N337-$N336)+ecrate*($R337-(bhom*$N336+bnet_tone*$M336+ecconstant))</f>
        <v>-0.6198884964016079</v>
      </c>
      <c r="R338">
        <f t="shared" si="24"/>
        <v>10.31103391902221</v>
      </c>
      <c r="S338" s="2"/>
      <c r="T338" s="2"/>
    </row>
    <row r="339" spans="1:20" ht="12.75">
      <c r="A339">
        <v>2008</v>
      </c>
      <c r="B339" s="29"/>
      <c r="C339">
        <v>17.832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f>M153+nettone3</f>
        <v>-60</v>
      </c>
      <c r="N339">
        <f>N153+hom3</f>
        <v>2.2005</v>
      </c>
      <c r="O339">
        <f t="shared" si="25"/>
        <v>0</v>
      </c>
      <c r="Q339">
        <f>constant+bmajor*($D339)+bdnet_tone*($M338-$M337)+bdMAhom*($N338-$N337)+ecrate*($R338-(bhom*$N337+bnet_tone*$M337+ecconstant))</f>
        <v>-0.5128134827192181</v>
      </c>
      <c r="R339">
        <f t="shared" si="24"/>
        <v>9.79822043630299</v>
      </c>
      <c r="S339" s="2"/>
      <c r="T339" s="2"/>
    </row>
    <row r="340" spans="1:20" ht="12.75">
      <c r="A340">
        <v>2008</v>
      </c>
      <c r="B340" s="29"/>
      <c r="C340">
        <v>17.832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f>M154+nettone3</f>
        <v>-60</v>
      </c>
      <c r="N340">
        <f>N154+hom3</f>
        <v>2.2005</v>
      </c>
      <c r="O340">
        <f t="shared" si="25"/>
        <v>0</v>
      </c>
      <c r="Q340">
        <f>constant+bmajor*($D340)+bdnet_tone*($M339-$M338)+bdMAhom*($N339-$N338)+ecrate*($R339-(bhom*$N338+bnet_tone*$M338+ecconstant))</f>
        <v>-0.424233825252724</v>
      </c>
      <c r="R340">
        <f t="shared" si="24"/>
        <v>9.373986611050267</v>
      </c>
      <c r="S340" s="2"/>
      <c r="T340" s="2"/>
    </row>
    <row r="341" spans="1:20" ht="12.75">
      <c r="A341">
        <v>2008</v>
      </c>
      <c r="B341" s="29"/>
      <c r="C341">
        <v>17.832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f>M155+nettone3</f>
        <v>-60</v>
      </c>
      <c r="N341">
        <f>N155+hom3</f>
        <v>2.2005</v>
      </c>
      <c r="O341">
        <f t="shared" si="25"/>
        <v>0</v>
      </c>
      <c r="Q341">
        <f>constant+bmajor*($D341)+bdnet_tone*($M340-$M339)+bdMAhom*($N340-$N339)+ecrate*($R340-(bhom*$N339+bnet_tone*$M339+ecconstant))</f>
        <v>-0.35095477118549284</v>
      </c>
      <c r="R341">
        <f t="shared" si="24"/>
        <v>9.023031839864775</v>
      </c>
      <c r="S341" s="2"/>
      <c r="T341" s="2"/>
    </row>
    <row r="342" spans="1:20" ht="12.75">
      <c r="A342">
        <v>2009</v>
      </c>
      <c r="B342" s="29"/>
      <c r="C342">
        <v>17.832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f>M156+nettone3</f>
        <v>-60</v>
      </c>
      <c r="N342">
        <f>N156+hom3</f>
        <v>2.2005</v>
      </c>
      <c r="O342">
        <f t="shared" si="25"/>
        <v>0</v>
      </c>
      <c r="Q342">
        <f>constant+bmajor*($D342)+bdnet_tone*($M341-$M340)+bdMAhom*($N341-$N340)+ecrate*($R341-(bhom*$N340+bnet_tone*$M340+ecconstant))</f>
        <v>-0.2903334059807406</v>
      </c>
      <c r="R342">
        <f t="shared" si="24"/>
        <v>8.732698433884034</v>
      </c>
      <c r="S342" s="2"/>
      <c r="T342" s="2"/>
    </row>
    <row r="343" spans="1:20" ht="12.75">
      <c r="A343">
        <v>2009</v>
      </c>
      <c r="B343" s="29"/>
      <c r="C343">
        <v>17.832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f>M157+nettone3</f>
        <v>-60</v>
      </c>
      <c r="N343">
        <f>N157+hom3</f>
        <v>2.2005</v>
      </c>
      <c r="O343">
        <f t="shared" si="25"/>
        <v>0</v>
      </c>
      <c r="Q343">
        <f>constant+bmajor*($D343)+bdnet_tone*($M342-$M341)+bdMAhom*($N342-$N341)+ecrate*($R342-(bhom*$N341+bnet_tone*$M341+ecconstant))</f>
        <v>-0.2401833328654911</v>
      </c>
      <c r="R343">
        <f t="shared" si="24"/>
        <v>8.492515101018542</v>
      </c>
      <c r="S343" s="2"/>
      <c r="T343" s="2"/>
    </row>
    <row r="344" spans="1:20" ht="12.75">
      <c r="A344">
        <v>2009</v>
      </c>
      <c r="B344" s="29"/>
      <c r="C344">
        <v>17.832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f>M158+nettone3</f>
        <v>-60</v>
      </c>
      <c r="N344">
        <f>N158+hom3</f>
        <v>2.2005</v>
      </c>
      <c r="O344">
        <f t="shared" si="25"/>
        <v>0</v>
      </c>
      <c r="Q344">
        <f>constant+bmajor*($D344)+bdnet_tone*($M343-$M342)+bdMAhom*($N343-$N342)+ecrate*($R343-(bhom*$N342+bnet_tone*$M342+ecconstant))</f>
        <v>-0.19869581728463598</v>
      </c>
      <c r="R344">
        <f t="shared" si="24"/>
        <v>8.293819283733907</v>
      </c>
      <c r="S344" s="2"/>
      <c r="T344" s="2"/>
    </row>
    <row r="345" spans="1:20" ht="12.75">
      <c r="A345">
        <v>2009</v>
      </c>
      <c r="B345" s="29"/>
      <c r="C345">
        <v>17.832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f>M159+nettone3</f>
        <v>-60</v>
      </c>
      <c r="N345">
        <f>N159+hom3</f>
        <v>2.2005</v>
      </c>
      <c r="O345">
        <f t="shared" si="25"/>
        <v>0</v>
      </c>
      <c r="Q345">
        <f>constant+bmajor*($D345)+bdnet_tone*($M344-$M343)+bdMAhom*($N344-$N343)+ecrate*($R344-(bhom*$N343+bnet_tone*$M343+ecconstant))</f>
        <v>-0.16437455228635425</v>
      </c>
      <c r="R345">
        <f t="shared" si="24"/>
        <v>8.129444731447553</v>
      </c>
      <c r="S345" s="2"/>
      <c r="T345" s="2"/>
    </row>
    <row r="346" spans="1:20" ht="12.75">
      <c r="A346">
        <v>2010</v>
      </c>
      <c r="B346" s="29"/>
      <c r="C346">
        <v>17.832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f>M160+nettone3</f>
        <v>-60</v>
      </c>
      <c r="N346">
        <f>N160+hom3</f>
        <v>2.2005</v>
      </c>
      <c r="O346">
        <f t="shared" si="25"/>
        <v>0</v>
      </c>
      <c r="Q346">
        <f>constant+bmajor*($D346)+bdnet_tone*($M345-$M344)+bdMAhom*($N345-$N344)+ecrate*($R345-(bhom*$N344+bnet_tone*$M344+ecconstant))</f>
        <v>-0.13598169205864113</v>
      </c>
      <c r="R346">
        <f t="shared" si="24"/>
        <v>7.993463039388912</v>
      </c>
      <c r="S346" s="2"/>
      <c r="T346" s="2"/>
    </row>
    <row r="347" spans="1:20" ht="12.75">
      <c r="A347">
        <v>2010</v>
      </c>
      <c r="B347" s="29"/>
      <c r="C347">
        <v>17.832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f>M161+nettone3</f>
        <v>-60</v>
      </c>
      <c r="N347">
        <f>N161+hom3</f>
        <v>2.2005</v>
      </c>
      <c r="O347">
        <f t="shared" si="25"/>
        <v>0</v>
      </c>
      <c r="Q347">
        <f>constant+bmajor*($D347)+bdnet_tone*($M346-$M345)+bdMAhom*($N346-$N345)+ecrate*($R346-(bhom*$N345+bnet_tone*$M345+ecconstant))</f>
        <v>-0.11249320723878357</v>
      </c>
      <c r="R347">
        <f t="shared" si="24"/>
        <v>7.880969832150129</v>
      </c>
      <c r="S347" s="2"/>
      <c r="T347" s="2"/>
    </row>
    <row r="348" spans="1:20" ht="12.75">
      <c r="A348">
        <v>2010</v>
      </c>
      <c r="B348" s="29"/>
      <c r="C348">
        <v>17.832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f>M162+nettone3</f>
        <v>-60</v>
      </c>
      <c r="N348">
        <f>N162+hom3</f>
        <v>2.2005</v>
      </c>
      <c r="O348">
        <f t="shared" si="25"/>
        <v>0</v>
      </c>
      <c r="Q348">
        <f>constant+bmajor*($D348)+bdnet_tone*($M347-$M346)+bdMAhom*($N347-$N346)+ecrate*($R347-(bhom*$N346+bnet_tone*$M346+ecconstant))</f>
        <v>-0.09306195182076901</v>
      </c>
      <c r="R348">
        <f t="shared" si="24"/>
        <v>7.787907880329359</v>
      </c>
      <c r="S348" s="2"/>
      <c r="T348" s="2"/>
    </row>
    <row r="349" spans="1:20" ht="12.75">
      <c r="A349">
        <v>2010</v>
      </c>
      <c r="B349" s="29"/>
      <c r="C349">
        <v>17.832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f>M163+nettone3</f>
        <v>-60</v>
      </c>
      <c r="N349">
        <f>N163+hom3</f>
        <v>2.2005</v>
      </c>
      <c r="O349">
        <f t="shared" si="25"/>
        <v>0</v>
      </c>
      <c r="Q349">
        <f>constant+bmajor*($D349)+bdnet_tone*($M348-$M347)+bdMAhom*($N348-$N347)+ecrate*($R348-(bhom*$N347+bnet_tone*$M347+ecconstant))</f>
        <v>-0.0769871096154976</v>
      </c>
      <c r="R349">
        <f t="shared" si="24"/>
        <v>7.710920770713861</v>
      </c>
      <c r="S349" s="2"/>
      <c r="T349" s="2"/>
    </row>
    <row r="350" spans="1:20" ht="12.75">
      <c r="A350">
        <v>2011</v>
      </c>
      <c r="B350" s="29"/>
      <c r="C350">
        <v>17.832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f>M164+nettone3</f>
        <v>-60</v>
      </c>
      <c r="N350">
        <f>N164+hom3</f>
        <v>2.2005</v>
      </c>
      <c r="O350">
        <f t="shared" si="25"/>
        <v>0</v>
      </c>
      <c r="Q350">
        <f>constant+bmajor*($D350)+bdnet_tone*($M349-$M348)+bdMAhom*($N349-$N348)+ecrate*($R349-(bhom*$N348+bnet_tone*$M348+ecconstant))</f>
        <v>-0.06368891830641668</v>
      </c>
      <c r="R350">
        <f t="shared" si="24"/>
        <v>7.647231852407445</v>
      </c>
      <c r="S350" s="2"/>
      <c r="T350" s="2"/>
    </row>
    <row r="351" spans="1:20" ht="12.75">
      <c r="A351">
        <v>2011</v>
      </c>
      <c r="B351" s="29"/>
      <c r="C351">
        <v>17.832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f>M165+nettone3</f>
        <v>-60</v>
      </c>
      <c r="N351">
        <f>N165+hom3</f>
        <v>2.2005</v>
      </c>
      <c r="O351">
        <f t="shared" si="25"/>
        <v>0</v>
      </c>
      <c r="Q351">
        <f>constant+bmajor*($D351)+bdnet_tone*($M350-$M349)+bdMAhom*($N350-$N349)+ecrate*($R350-(bhom*$N349+bnet_tone*$M349+ecconstant))</f>
        <v>-0.052687759487269906</v>
      </c>
      <c r="R351">
        <f t="shared" si="24"/>
        <v>7.594544092920175</v>
      </c>
      <c r="S351" s="2"/>
      <c r="T351" s="2"/>
    </row>
    <row r="352" spans="1:20" ht="12.75">
      <c r="A352">
        <v>2011</v>
      </c>
      <c r="B352" s="29"/>
      <c r="C352">
        <v>17.832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f>M166+nettone3</f>
        <v>-60</v>
      </c>
      <c r="N352">
        <f>N166+hom3</f>
        <v>2.2005</v>
      </c>
      <c r="O352">
        <f t="shared" si="25"/>
        <v>0</v>
      </c>
      <c r="Q352">
        <f>constant+bmajor*($D352)+bdnet_tone*($M351-$M350)+bdMAhom*($N351-$N350)+ecrate*($R351-(bhom*$N350+bnet_tone*$M350+ecconstant))</f>
        <v>-0.04358686053408312</v>
      </c>
      <c r="R352">
        <f t="shared" si="24"/>
        <v>7.550957232386091</v>
      </c>
      <c r="S352" s="2"/>
      <c r="T352" s="34"/>
    </row>
    <row r="353" spans="1:20" ht="12.75">
      <c r="A353">
        <v>2011</v>
      </c>
      <c r="B353" s="29"/>
      <c r="C353">
        <v>17.832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f>M167+nettone3</f>
        <v>-60</v>
      </c>
      <c r="N353">
        <f>N167+hom3</f>
        <v>2.2005</v>
      </c>
      <c r="O353">
        <f t="shared" si="25"/>
        <v>0</v>
      </c>
      <c r="Q353">
        <f>constant+bmajor*($D353)+bdnet_tone*($M352-$M351)+bdMAhom*($N352-$N351)+ecrate*($R352-(bhom*$N351+bnet_tone*$M351+ecconstant))</f>
        <v>-0.036057984429507445</v>
      </c>
      <c r="R353">
        <f t="shared" si="24"/>
        <v>7.514899247956584</v>
      </c>
      <c r="S353" s="2"/>
      <c r="T353" s="2"/>
    </row>
    <row r="354" spans="1:18" ht="12.75">
      <c r="A354">
        <v>2012</v>
      </c>
      <c r="C354">
        <v>17.832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f>M168+nettone3</f>
        <v>-60</v>
      </c>
      <c r="N354">
        <f>N168+hom3</f>
        <v>2.2005</v>
      </c>
      <c r="O354">
        <f t="shared" si="25"/>
        <v>0</v>
      </c>
      <c r="Q354">
        <f>constant+bmajor*($D354)+bdnet_tone*($M353-$M352)+bdMAhom*($N353-$N352)+ecrate*($R353-(bhom*$N352+bnet_tone*$M352+ecconstant))</f>
        <v>-0.0298295914224407</v>
      </c>
      <c r="R354">
        <f t="shared" si="24"/>
        <v>7.485069656534143</v>
      </c>
    </row>
    <row r="355" spans="1:18" ht="12.75">
      <c r="A355">
        <v>2012</v>
      </c>
      <c r="C355">
        <v>17.832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f>M169+nettone3</f>
        <v>-60</v>
      </c>
      <c r="N355">
        <f>N169+hom3</f>
        <v>2.2005</v>
      </c>
      <c r="O355">
        <f t="shared" si="25"/>
        <v>0</v>
      </c>
      <c r="Q355">
        <f>constant+bmajor*($D355)+bdnet_tone*($M354-$M353)+bdMAhom*($N354-$N353)+ecrate*($R354-(bhom*$N353+bnet_tone*$M353+ecconstant))</f>
        <v>-0.024677045556145603</v>
      </c>
      <c r="R355">
        <f t="shared" si="24"/>
        <v>7.460392610977997</v>
      </c>
    </row>
    <row r="356" spans="1:18" ht="12.75">
      <c r="A356">
        <v>2012</v>
      </c>
      <c r="C356">
        <v>17.832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f>M170+nettone3</f>
        <v>-60</v>
      </c>
      <c r="N356">
        <f>N170+hom3</f>
        <v>2.2005</v>
      </c>
      <c r="O356">
        <f t="shared" si="25"/>
        <v>0</v>
      </c>
      <c r="Q356">
        <f>constant+bmajor*($D356)+bdnet_tone*($M355-$M354)+bdMAhom*($N355-$N354)+ecrate*($R355-(bhom*$N354+bnet_tone*$M354+ecconstant))</f>
        <v>-0.0204145128492095</v>
      </c>
      <c r="R356">
        <f t="shared" si="24"/>
        <v>7.439978098128787</v>
      </c>
    </row>
    <row r="357" spans="1:18" ht="12.75">
      <c r="A357">
        <v>2012</v>
      </c>
      <c r="C357">
        <v>17.832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f>M171+nettone3</f>
        <v>-60</v>
      </c>
      <c r="N357">
        <f>N171+hom3</f>
        <v>2.2005</v>
      </c>
      <c r="O357">
        <f t="shared" si="25"/>
        <v>0</v>
      </c>
      <c r="Q357">
        <f>constant+bmajor*($D357)+bdnet_tone*($M356-$M355)+bdMAhom*($N356-$N355)+ecrate*($R356-(bhom*$N355+bnet_tone*$M355+ecconstant))</f>
        <v>-0.01688825892558078</v>
      </c>
      <c r="R357">
        <f t="shared" si="24"/>
        <v>7.423089839203206</v>
      </c>
    </row>
    <row r="358" spans="1:18" ht="12.75">
      <c r="A358">
        <v>2013</v>
      </c>
      <c r="C358">
        <v>17.832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f>M172+nettone3</f>
        <v>-60</v>
      </c>
      <c r="N358">
        <f>N172+hom3</f>
        <v>2.2005</v>
      </c>
      <c r="O358">
        <f t="shared" si="25"/>
        <v>0</v>
      </c>
      <c r="Q358">
        <f>constant+bmajor*($D358)+bdnet_tone*($M357-$M356)+bdMAhom*($N357-$N356)+ecrate*($R357-(bhom*$N356+bnet_tone*$M356+ecconstant))</f>
        <v>-0.013971104363066035</v>
      </c>
      <c r="R358">
        <f t="shared" si="24"/>
        <v>7.409118734840139</v>
      </c>
    </row>
    <row r="359" spans="1:18" ht="12.75">
      <c r="A359">
        <v>2013</v>
      </c>
      <c r="C359">
        <v>17.832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f>M173+nettone3</f>
        <v>-60</v>
      </c>
      <c r="N359">
        <f>N173+hom3</f>
        <v>2.2005</v>
      </c>
      <c r="O359">
        <f t="shared" si="25"/>
        <v>0</v>
      </c>
      <c r="Q359">
        <f>constant+bmajor*($D359)+bdnet_tone*($M358-$M357)+bdMAhom*($N358-$N357)+ecrate*($R358-(bhom*$N357+bnet_tone*$M357+ecconstant))</f>
        <v>-0.011557837784451802</v>
      </c>
      <c r="R359">
        <f t="shared" si="24"/>
        <v>7.397560897055688</v>
      </c>
    </row>
    <row r="360" spans="1:18" ht="12.75">
      <c r="A360">
        <v>2013</v>
      </c>
      <c r="C360">
        <v>17.832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f>M174+nettone3</f>
        <v>-60</v>
      </c>
      <c r="N360">
        <f>N174+hom3</f>
        <v>2.2005</v>
      </c>
      <c r="O360">
        <f t="shared" si="25"/>
        <v>0</v>
      </c>
      <c r="Q360">
        <f>constant+bmajor*($D360)+bdnet_tone*($M359-$M358)+bdMAhom*($N359-$N358)+ecrate*($R359-(bhom*$N358+bnet_tone*$M358+ecconstant))</f>
        <v>-0.009561421257781491</v>
      </c>
      <c r="R360">
        <f t="shared" si="24"/>
        <v>7.387999475797907</v>
      </c>
    </row>
    <row r="361" spans="1:18" ht="12.75">
      <c r="A361">
        <v>2013</v>
      </c>
      <c r="C361">
        <v>17.832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f>M175+nettone3</f>
        <v>-60</v>
      </c>
      <c r="N361">
        <f>N175+hom3</f>
        <v>2.2005</v>
      </c>
      <c r="O361">
        <f t="shared" si="25"/>
        <v>0</v>
      </c>
      <c r="Q361">
        <f>constant+bmajor*($D361)+bdnet_tone*($M360-$M359)+bdMAhom*($N360-$N359)+ecrate*($R360-(bhom*$N359+bnet_tone*$M359+ecconstant))</f>
        <v>-0.007909851148087541</v>
      </c>
      <c r="R361">
        <f t="shared" si="24"/>
        <v>7.380089624649819</v>
      </c>
    </row>
    <row r="362" spans="1:18" ht="12.75">
      <c r="A362">
        <v>2014</v>
      </c>
      <c r="C362">
        <v>17.832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f>M176+nettone3</f>
        <v>-60</v>
      </c>
      <c r="N362">
        <f>N176+hom3</f>
        <v>2.2005</v>
      </c>
      <c r="O362">
        <f t="shared" si="25"/>
        <v>0</v>
      </c>
      <c r="Q362">
        <f>constant+bmajor*($D362)+bdnet_tone*($M361-$M360)+bdMAhom*($N361-$N360)+ecrate*($R361-(bhom*$N360+bnet_tone*$M360+ecconstant))</f>
        <v>-0.006543561202680247</v>
      </c>
      <c r="R362">
        <f t="shared" si="24"/>
        <v>7.373546063447138</v>
      </c>
    </row>
    <row r="363" spans="1:20" ht="12.75">
      <c r="A363">
        <v>2014</v>
      </c>
      <c r="C363">
        <v>17.832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f>M177+nettone3</f>
        <v>-60</v>
      </c>
      <c r="N363">
        <f>N177+hom3</f>
        <v>2.2005</v>
      </c>
      <c r="O363">
        <f t="shared" si="25"/>
        <v>0</v>
      </c>
      <c r="Q363">
        <f>constant+bmajor*($D363)+bdnet_tone*($M362-$M361)+bdMAhom*($N362-$N361)+ecrate*($R362-(bhom*$N361+bnet_tone*$M361+ecconstant))</f>
        <v>-0.005413274208525994</v>
      </c>
      <c r="R363">
        <f t="shared" si="24"/>
        <v>7.368132789238612</v>
      </c>
      <c r="T363" s="22" t="s">
        <v>166</v>
      </c>
    </row>
    <row r="364" spans="1:20" ht="12.75">
      <c r="A364">
        <v>2014</v>
      </c>
      <c r="C364">
        <v>17.832</v>
      </c>
      <c r="D364">
        <v>-2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f>M178+nettone3</f>
        <v>-60</v>
      </c>
      <c r="N364">
        <f>N178+hom3</f>
        <v>2.2005</v>
      </c>
      <c r="O364">
        <f t="shared" si="25"/>
        <v>0</v>
      </c>
      <c r="Q364">
        <f>constant+bmajor*($D364)+bdnet_tone*($M363-$M362)+bdMAhom*($N363-$N362)+ecrate*($R363-(bhom*$N362+bnet_tone*$M362+ecconstant))</f>
        <v>-1.622460024738647</v>
      </c>
      <c r="R364">
        <f t="shared" si="24"/>
        <v>5.7456727644999654</v>
      </c>
      <c r="T364" s="22">
        <f>R179-R364</f>
        <v>15.892942227361626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Suzanna DeBoef</dc:creator>
  <cp:keywords/>
  <dc:description/>
  <cp:lastModifiedBy>aboydstun</cp:lastModifiedBy>
  <dcterms:created xsi:type="dcterms:W3CDTF">2007-03-29T14:24:36Z</dcterms:created>
  <dcterms:modified xsi:type="dcterms:W3CDTF">2007-08-15T20:16:37Z</dcterms:modified>
  <cp:category/>
  <cp:version/>
  <cp:contentType/>
  <cp:contentStatus/>
</cp:coreProperties>
</file>