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300" windowWidth="15480" windowHeight="11640" tabRatio="500" activeTab="1"/>
  </bookViews>
  <sheets>
    <sheet name="FIG_6.6" sheetId="1" r:id="rId1"/>
    <sheet name="Sheet1" sheetId="2" r:id="rId2"/>
  </sheets>
  <definedNames>
    <definedName name="aba">#REF!</definedName>
    <definedName name="aca">#REF!</definedName>
    <definedName name="ada">#REF!</definedName>
    <definedName name="aea">#REF!</definedName>
    <definedName name="afa">#REF!</definedName>
    <definedName name="aga">#REF!</definedName>
    <definedName name="aha">#REF!</definedName>
    <definedName name="aia">#REF!</definedName>
    <definedName name="bdMAhom">'Sheet1'!$B$13</definedName>
    <definedName name="bdnet_tone">'Sheet1'!$B$12</definedName>
    <definedName name="bhom">'Sheet1'!$B$15</definedName>
    <definedName name="bmajor">'Sheet1'!$B$11</definedName>
    <definedName name="bnet_tone">'Sheet1'!$B$16</definedName>
    <definedName name="constant">'Sheet1'!$B$10</definedName>
    <definedName name="constant6">#REF!</definedName>
    <definedName name="d">#REF!</definedName>
    <definedName name="ecconstant">'Sheet1'!$B$17</definedName>
    <definedName name="ecrate">'Sheet1'!$B$14</definedName>
  </definedNames>
  <calcPr fullCalcOnLoad="1"/>
</workbook>
</file>

<file path=xl/sharedStrings.xml><?xml version="1.0" encoding="utf-8"?>
<sst xmlns="http://schemas.openxmlformats.org/spreadsheetml/2006/main" count="186" uniqueCount="176">
  <si>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</si>
  <si>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</si>
  <si>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</si>
  <si>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</si>
  <si>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</si>
  <si>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</si>
  <si>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</si>
  <si>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</si>
  <si>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</si>
  <si>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</si>
  <si>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</si>
  <si>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</si>
  <si>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</si>
  <si>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</si>
  <si>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</si>
  <si>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</si>
  <si>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</si>
  <si>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</si>
  <si>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</si>
  <si>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</si>
  <si>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</si>
  <si>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year</t>
  </si>
  <si>
    <t>predicted D.netpsm</t>
  </si>
  <si>
    <t>predicted netpsm</t>
  </si>
  <si>
    <t>netpsm (observed)</t>
  </si>
  <si>
    <t>Scenario 1:</t>
  </si>
  <si>
    <t>Scenario 2:</t>
  </si>
  <si>
    <t>FIGURE:</t>
  </si>
  <si>
    <t>DATA SOURCE:</t>
  </si>
  <si>
    <t>NOTES:</t>
  </si>
  <si>
    <t>UPDATED:</t>
  </si>
  <si>
    <t>BASELINE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</si>
  <si>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</si>
  <si>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</si>
  <si>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</si>
  <si>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</si>
  <si>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</si>
  <si>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</si>
  <si>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</si>
  <si>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</si>
  <si>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</si>
  <si>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</si>
  <si>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</si>
  <si>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</si>
  <si>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</si>
  <si>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</si>
  <si>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</si>
  <si>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</si>
  <si>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</si>
  <si>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</si>
  <si>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</si>
  <si>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</si>
  <si>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</si>
  <si>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</si>
  <si>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</si>
  <si>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</si>
  <si>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</si>
  <si>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</si>
  <si>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</si>
  <si>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</si>
  <si>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</si>
  <si>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</si>
  <si>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</si>
  <si>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</si>
  <si>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</si>
  <si>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</si>
  <si>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</si>
  <si>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</si>
  <si>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</si>
  <si>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</si>
  <si>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</si>
  <si>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</si>
  <si>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</si>
  <si>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RSS</t>
  </si>
  <si>
    <t>TSS</t>
  </si>
  <si>
    <t>D.netpsm</t>
  </si>
  <si>
    <t>SCENARIO 1</t>
  </si>
  <si>
    <t>constant</t>
  </si>
  <si>
    <t>bmajor</t>
  </si>
  <si>
    <t>bdnet_tone</t>
  </si>
  <si>
    <t>bdMAhom</t>
  </si>
  <si>
    <t>ecrate</t>
  </si>
  <si>
    <t>bhom</t>
  </si>
  <si>
    <t>bnet_tone</t>
  </si>
  <si>
    <t>ecconstant</t>
  </si>
  <si>
    <t>Coefficient</t>
  </si>
  <si>
    <t>Names</t>
  </si>
  <si>
    <t>Estimated</t>
  </si>
  <si>
    <t>Coefficients</t>
  </si>
  <si>
    <t>SCENARIO 2</t>
  </si>
  <si>
    <t>qdate</t>
  </si>
  <si>
    <t>major</t>
  </si>
  <si>
    <t>OKcity</t>
  </si>
  <si>
    <t>ILmor</t>
  </si>
  <si>
    <t>EX100</t>
  </si>
  <si>
    <t>DCsnipers</t>
  </si>
  <si>
    <t>ILclemency</t>
  </si>
  <si>
    <t>proevents</t>
  </si>
  <si>
    <t>antievents</t>
  </si>
  <si>
    <t>net_tone</t>
  </si>
  <si>
    <t>MAhom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</si>
  <si>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</si>
  <si>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</si>
  <si>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</si>
  <si>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</si>
  <si>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</si>
  <si>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</si>
  <si>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</si>
  <si>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</si>
  <si>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</si>
  <si>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</si>
  <si>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</si>
  <si>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</si>
  <si>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</si>
  <si>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</si>
  <si>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</si>
  <si>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</si>
  <si>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</si>
  <si>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</si>
  <si>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</si>
  <si>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</si>
  <si>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</si>
  <si>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</si>
  <si>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</si>
  <si>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</si>
  <si>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</si>
  <si>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</si>
  <si>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</si>
  <si>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</si>
  <si>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</si>
  <si>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</si>
  <si>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</si>
  <si>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</si>
  <si>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</si>
  <si>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</si>
  <si>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</si>
  <si>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</si>
  <si>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</si>
  <si>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</si>
  <si>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</si>
  <si>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</si>
  <si>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</si>
  <si>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</si>
  <si>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</si>
  <si>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</si>
  <si>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</si>
  <si>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</si>
  <si>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</si>
  <si>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</si>
  <si>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</si>
  <si>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</si>
  <si>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</si>
  <si>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</si>
  <si>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</si>
  <si>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</si>
  <si>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</si>
  <si>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</si>
  <si>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</si>
  <si>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</si>
  <si>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</si>
  <si>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</si>
  <si>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 xml:space="preserve">ecm_final_web.do </t>
  </si>
  <si>
    <t>ecm_final_web.log</t>
  </si>
  <si>
    <t>scenario1_net_tone</t>
  </si>
  <si>
    <t>scenario1_hom</t>
  </si>
  <si>
    <t>scenario2_net_tone</t>
  </si>
  <si>
    <t>scenario2_hom</t>
  </si>
  <si>
    <t>scenario1</t>
  </si>
  <si>
    <t>scenario2</t>
  </si>
  <si>
    <t>FOR GRAPHING:</t>
  </si>
  <si>
    <t>actual</t>
  </si>
  <si>
    <t>6.6 Simulating Public Opinion on the Death Penalty I, 1976q1–2006q1</t>
  </si>
  <si>
    <t>see Appendix B for details</t>
  </si>
  <si>
    <t>all_qtrly_data.dta</t>
  </si>
  <si>
    <t>hold net tone at +14 if &gt;= 1993q3</t>
  </si>
  <si>
    <t>hold hom at 6,613 if &gt;= 1993q3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</si>
</sst>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9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164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4" fillId="36" borderId="1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7"/>
          <c:w val="0.9795"/>
          <c:h val="0.8687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Sheet1!$A$20:$A$140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Sheet1!$AL$20:$AL$140</c:f>
              <c:numCache>
                <c:ptCount val="121"/>
                <c:pt idx="1">
                  <c:v>0.20623000000000002</c:v>
                </c:pt>
                <c:pt idx="2">
                  <c:v>0.21588272327039815</c:v>
                </c:pt>
                <c:pt idx="3">
                  <c:v>0.22321707958513326</c:v>
                </c:pt>
                <c:pt idx="4">
                  <c:v>0.22335217369945984</c:v>
                </c:pt>
                <c:pt idx="5">
                  <c:v>0.23032739611683872</c:v>
                </c:pt>
                <c:pt idx="6">
                  <c:v>0.23185959728214656</c:v>
                </c:pt>
                <c:pt idx="7">
                  <c:v>0.2307360794472282</c:v>
                </c:pt>
                <c:pt idx="8">
                  <c:v>0.22967499887686088</c:v>
                </c:pt>
                <c:pt idx="9">
                  <c:v>0.2298939950964806</c:v>
                </c:pt>
                <c:pt idx="10">
                  <c:v>0.2329734102638539</c:v>
                </c:pt>
                <c:pt idx="11">
                  <c:v>0.2379939919302295</c:v>
                </c:pt>
                <c:pt idx="12">
                  <c:v>0.2371590538255075</c:v>
                </c:pt>
                <c:pt idx="13">
                  <c:v>0.23749934498231698</c:v>
                </c:pt>
                <c:pt idx="14">
                  <c:v>0.2397782519904381</c:v>
                </c:pt>
                <c:pt idx="15">
                  <c:v>0.24143485616403815</c:v>
                </c:pt>
                <c:pt idx="16">
                  <c:v>0.24281092845495497</c:v>
                </c:pt>
                <c:pt idx="17">
                  <c:v>0.24632387749400547</c:v>
                </c:pt>
                <c:pt idx="18">
                  <c:v>0.24680794398801187</c:v>
                </c:pt>
                <c:pt idx="19">
                  <c:v>0.24623157338107773</c:v>
                </c:pt>
                <c:pt idx="20">
                  <c:v>0.25320778119384424</c:v>
                </c:pt>
                <c:pt idx="21">
                  <c:v>0.2569718944977068</c:v>
                </c:pt>
                <c:pt idx="22">
                  <c:v>0.26077836206827815</c:v>
                </c:pt>
                <c:pt idx="23">
                  <c:v>0.27134636952889646</c:v>
                </c:pt>
                <c:pt idx="24">
                  <c:v>0.2767194022521107</c:v>
                </c:pt>
                <c:pt idx="25">
                  <c:v>0.28285425084250443</c:v>
                </c:pt>
                <c:pt idx="26">
                  <c:v>0.28365470243105767</c:v>
                </c:pt>
                <c:pt idx="27">
                  <c:v>0.2828948362559756</c:v>
                </c:pt>
                <c:pt idx="28">
                  <c:v>0.27891025637923167</c:v>
                </c:pt>
                <c:pt idx="29">
                  <c:v>0.27772359572343736</c:v>
                </c:pt>
                <c:pt idx="30">
                  <c:v>0.27774710344537157</c:v>
                </c:pt>
                <c:pt idx="31">
                  <c:v>0.27435796991092404</c:v>
                </c:pt>
                <c:pt idx="32">
                  <c:v>0.26797620632662156</c:v>
                </c:pt>
                <c:pt idx="33">
                  <c:v>0.2699455724490015</c:v>
                </c:pt>
                <c:pt idx="34">
                  <c:v>0.2684469399312977</c:v>
                </c:pt>
                <c:pt idx="35">
                  <c:v>0.26824202244163986</c:v>
                </c:pt>
                <c:pt idx="36">
                  <c:v>0.26587623676084676</c:v>
                </c:pt>
                <c:pt idx="37">
                  <c:v>0.2622641231029488</c:v>
                </c:pt>
                <c:pt idx="38">
                  <c:v>0.2598731692259595</c:v>
                </c:pt>
                <c:pt idx="39">
                  <c:v>0.25647695717424485</c:v>
                </c:pt>
                <c:pt idx="40">
                  <c:v>0.25614659591482547</c:v>
                </c:pt>
                <c:pt idx="41">
                  <c:v>0.2533546310888484</c:v>
                </c:pt>
                <c:pt idx="42">
                  <c:v>0.25200868083014605</c:v>
                </c:pt>
                <c:pt idx="43">
                  <c:v>0.2505452051919657</c:v>
                </c:pt>
                <c:pt idx="44">
                  <c:v>0.25197252756488026</c:v>
                </c:pt>
                <c:pt idx="45">
                  <c:v>0.253884276831597</c:v>
                </c:pt>
                <c:pt idx="46">
                  <c:v>0.260387118875331</c:v>
                </c:pt>
                <c:pt idx="47">
                  <c:v>0.26697710866239427</c:v>
                </c:pt>
                <c:pt idx="48">
                  <c:v>0.2620482092987954</c:v>
                </c:pt>
                <c:pt idx="49">
                  <c:v>0.26254904407927365</c:v>
                </c:pt>
                <c:pt idx="50">
                  <c:v>0.263359070008881</c:v>
                </c:pt>
                <c:pt idx="51">
                  <c:v>0.2567477946627829</c:v>
                </c:pt>
                <c:pt idx="52">
                  <c:v>0.25662806998091064</c:v>
                </c:pt>
                <c:pt idx="53">
                  <c:v>0.2605061873275539</c:v>
                </c:pt>
                <c:pt idx="54">
                  <c:v>0.25957583387125266</c:v>
                </c:pt>
                <c:pt idx="55">
                  <c:v>0.26019164410722817</c:v>
                </c:pt>
                <c:pt idx="56">
                  <c:v>0.2612298882981074</c:v>
                </c:pt>
                <c:pt idx="57">
                  <c:v>0.25963970486521676</c:v>
                </c:pt>
                <c:pt idx="58">
                  <c:v>0.264502948850966</c:v>
                </c:pt>
                <c:pt idx="59">
                  <c:v>0.2649996132038815</c:v>
                </c:pt>
                <c:pt idx="60">
                  <c:v>0.2674934835505536</c:v>
                </c:pt>
                <c:pt idx="61">
                  <c:v>0.27215461141224917</c:v>
                </c:pt>
                <c:pt idx="62">
                  <c:v>0.2771727470490706</c:v>
                </c:pt>
                <c:pt idx="63">
                  <c:v>0.2795611749673553</c:v>
                </c:pt>
                <c:pt idx="64">
                  <c:v>0.27695709216341247</c:v>
                </c:pt>
                <c:pt idx="65">
                  <c:v>0.28417968183996417</c:v>
                </c:pt>
                <c:pt idx="66">
                  <c:v>0.2900250505286921</c:v>
                </c:pt>
                <c:pt idx="67">
                  <c:v>0.297297613719546</c:v>
                </c:pt>
                <c:pt idx="68">
                  <c:v>0.2976951150551318</c:v>
                </c:pt>
                <c:pt idx="69">
                  <c:v>0.2991921491683048</c:v>
                </c:pt>
                <c:pt idx="70">
                  <c:v>0.29565721689171165</c:v>
                </c:pt>
                <c:pt idx="71">
                  <c:v>0.2978772616845429</c:v>
                </c:pt>
                <c:pt idx="72">
                  <c:v>0.29839179053823367</c:v>
                </c:pt>
                <c:pt idx="73">
                  <c:v>0.2977568476976774</c:v>
                </c:pt>
                <c:pt idx="74">
                  <c:v>0.29896495788747873</c:v>
                </c:pt>
                <c:pt idx="75">
                  <c:v>0.30007627306803836</c:v>
                </c:pt>
                <c:pt idx="76">
                  <c:v>0.302180701641019</c:v>
                </c:pt>
                <c:pt idx="77">
                  <c:v>0.31258744043573955</c:v>
                </c:pt>
                <c:pt idx="78">
                  <c:v>0.31008930148974084</c:v>
                </c:pt>
                <c:pt idx="79">
                  <c:v>0.305789319405813</c:v>
                </c:pt>
                <c:pt idx="80">
                  <c:v>0.30108214196750294</c:v>
                </c:pt>
                <c:pt idx="81">
                  <c:v>0.2976261313550325</c:v>
                </c:pt>
                <c:pt idx="82">
                  <c:v>0.2982731115792443</c:v>
                </c:pt>
                <c:pt idx="83">
                  <c:v>0.2978558180048779</c:v>
                </c:pt>
                <c:pt idx="84">
                  <c:v>0.2925310338415612</c:v>
                </c:pt>
                <c:pt idx="85">
                  <c:v>0.2856895070176745</c:v>
                </c:pt>
                <c:pt idx="86">
                  <c:v>0.28128196443040204</c:v>
                </c:pt>
                <c:pt idx="87">
                  <c:v>0.2783857558430139</c:v>
                </c:pt>
                <c:pt idx="88">
                  <c:v>0.27634280151177854</c:v>
                </c:pt>
                <c:pt idx="89">
                  <c:v>0.27188252224646264</c:v>
                </c:pt>
                <c:pt idx="90">
                  <c:v>0.2650364596390521</c:v>
                </c:pt>
                <c:pt idx="91">
                  <c:v>0.2630034218435611</c:v>
                </c:pt>
                <c:pt idx="92">
                  <c:v>0.26004670011424286</c:v>
                </c:pt>
                <c:pt idx="93">
                  <c:v>0.2568292307902717</c:v>
                </c:pt>
                <c:pt idx="94">
                  <c:v>0.2545830583398394</c:v>
                </c:pt>
                <c:pt idx="95">
                  <c:v>0.24753738694304317</c:v>
                </c:pt>
                <c:pt idx="96">
                  <c:v>0.2331619751395027</c:v>
                </c:pt>
                <c:pt idx="97">
                  <c:v>0.22444258464927677</c:v>
                </c:pt>
                <c:pt idx="98">
                  <c:v>0.21370259732500418</c:v>
                </c:pt>
                <c:pt idx="99">
                  <c:v>0.21170129080956776</c:v>
                </c:pt>
                <c:pt idx="100">
                  <c:v>0.2040766496905879</c:v>
                </c:pt>
                <c:pt idx="101">
                  <c:v>0.2040385188159489</c:v>
                </c:pt>
                <c:pt idx="102">
                  <c:v>0.20094493682918046</c:v>
                </c:pt>
                <c:pt idx="103">
                  <c:v>0.19878173664976267</c:v>
                </c:pt>
                <c:pt idx="104">
                  <c:v>0.20234584278774817</c:v>
                </c:pt>
                <c:pt idx="105">
                  <c:v>0.19260515611287865</c:v>
                </c:pt>
                <c:pt idx="106">
                  <c:v>0.19038389906180178</c:v>
                </c:pt>
                <c:pt idx="107">
                  <c:v>0.19946325386660266</c:v>
                </c:pt>
                <c:pt idx="108">
                  <c:v>0.19529173302675243</c:v>
                </c:pt>
                <c:pt idx="109">
                  <c:v>0.19363530599549478</c:v>
                </c:pt>
                <c:pt idx="110">
                  <c:v>0.19625132149254607</c:v>
                </c:pt>
                <c:pt idx="111">
                  <c:v>0.19904012928038445</c:v>
                </c:pt>
                <c:pt idx="112">
                  <c:v>0.20100811591228024</c:v>
                </c:pt>
                <c:pt idx="113">
                  <c:v>0.20385559318749746</c:v>
                </c:pt>
                <c:pt idx="114">
                  <c:v>0.2046702817604689</c:v>
                </c:pt>
                <c:pt idx="115">
                  <c:v>0.20532725968172172</c:v>
                </c:pt>
                <c:pt idx="116">
                  <c:v>0.20111902140440965</c:v>
                </c:pt>
                <c:pt idx="117">
                  <c:v>0.19761247552933223</c:v>
                </c:pt>
                <c:pt idx="118">
                  <c:v>0.196528150757187</c:v>
                </c:pt>
                <c:pt idx="119">
                  <c:v>0.20113907031451714</c:v>
                </c:pt>
                <c:pt idx="120">
                  <c:v>0.20228418287108255</c:v>
                </c:pt>
              </c:numCache>
            </c:numRef>
          </c:val>
          <c:smooth val="0"/>
        </c:ser>
        <c:ser>
          <c:idx val="1"/>
          <c:order val="1"/>
          <c:tx>
            <c:v>Scenario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Sheet1!$A$20:$A$140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Sheet1!$AM$20:$AM$140</c:f>
              <c:numCache>
                <c:ptCount val="121"/>
                <c:pt idx="70">
                  <c:v>0.29565721689171165</c:v>
                </c:pt>
                <c:pt idx="71">
                  <c:v>0.2978772616845429</c:v>
                </c:pt>
                <c:pt idx="72">
                  <c:v>0.30217486253823367</c:v>
                </c:pt>
                <c:pt idx="73">
                  <c:v>0.30461504574397424</c:v>
                </c:pt>
                <c:pt idx="74">
                  <c:v>0.3085681968697804</c:v>
                </c:pt>
                <c:pt idx="75">
                  <c:v>0.31252382351112074</c:v>
                </c:pt>
                <c:pt idx="76">
                  <c:v>0.31529081166114575</c:v>
                </c:pt>
                <c:pt idx="77">
                  <c:v>0.326215824041944</c:v>
                </c:pt>
                <c:pt idx="78">
                  <c:v>0.32420351902889843</c:v>
                </c:pt>
                <c:pt idx="79">
                  <c:v>0.3212512194709332</c:v>
                </c:pt>
                <c:pt idx="80">
                  <c:v>0.31843345428892117</c:v>
                </c:pt>
                <c:pt idx="81">
                  <c:v>0.31573873122409307</c:v>
                </c:pt>
                <c:pt idx="82">
                  <c:v>0.3146076180278414</c:v>
                </c:pt>
                <c:pt idx="83">
                  <c:v>0.3141217990522796</c:v>
                </c:pt>
                <c:pt idx="84">
                  <c:v>0.3095148446371224</c:v>
                </c:pt>
                <c:pt idx="85">
                  <c:v>0.30498744146264306</c:v>
                </c:pt>
                <c:pt idx="86">
                  <c:v>0.3015212868422576</c:v>
                </c:pt>
                <c:pt idx="87">
                  <c:v>0.2982570000219633</c:v>
                </c:pt>
                <c:pt idx="88">
                  <c:v>0.2964531351757525</c:v>
                </c:pt>
                <c:pt idx="89">
                  <c:v>0.29244881968043385</c:v>
                </c:pt>
                <c:pt idx="90">
                  <c:v>0.2884449258471894</c:v>
                </c:pt>
                <c:pt idx="91">
                  <c:v>0.28546915219774793</c:v>
                </c:pt>
                <c:pt idx="92">
                  <c:v>0.2825615402085554</c:v>
                </c:pt>
                <c:pt idx="93">
                  <c:v>0.2805886386239644</c:v>
                </c:pt>
                <c:pt idx="94">
                  <c:v>0.27756744379600656</c:v>
                </c:pt>
                <c:pt idx="95">
                  <c:v>0.2726880854432023</c:v>
                </c:pt>
                <c:pt idx="96">
                  <c:v>0.2615396644406206</c:v>
                </c:pt>
                <c:pt idx="97">
                  <c:v>0.2582999190610043</c:v>
                </c:pt>
                <c:pt idx="98">
                  <c:v>0.2553053035249699</c:v>
                </c:pt>
                <c:pt idx="99">
                  <c:v>0.2533518841034367</c:v>
                </c:pt>
                <c:pt idx="100">
                  <c:v>0.24994691498060814</c:v>
                </c:pt>
                <c:pt idx="101">
                  <c:v>0.24936093333773687</c:v>
                </c:pt>
                <c:pt idx="102">
                  <c:v>0.2546387028952414</c:v>
                </c:pt>
                <c:pt idx="103">
                  <c:v>0.2516115663940327</c:v>
                </c:pt>
                <c:pt idx="104">
                  <c:v>0.24929750911846635</c:v>
                </c:pt>
                <c:pt idx="105">
                  <c:v>0.23898823292225696</c:v>
                </c:pt>
                <c:pt idx="106">
                  <c:v>0.241085120925679</c:v>
                </c:pt>
                <c:pt idx="107">
                  <c:v>0.24898325050418774</c:v>
                </c:pt>
                <c:pt idx="108">
                  <c:v>0.24231274637353972</c:v>
                </c:pt>
                <c:pt idx="109">
                  <c:v>0.24308690218172047</c:v>
                </c:pt>
                <c:pt idx="110">
                  <c:v>0.24224273852619407</c:v>
                </c:pt>
                <c:pt idx="111">
                  <c:v>0.24397106839002425</c:v>
                </c:pt>
                <c:pt idx="112">
                  <c:v>0.24457525088480395</c:v>
                </c:pt>
                <c:pt idx="113">
                  <c:v>0.24603632473651774</c:v>
                </c:pt>
                <c:pt idx="114">
                  <c:v>0.24796796223535414</c:v>
                </c:pt>
                <c:pt idx="115">
                  <c:v>0.24851886147958335</c:v>
                </c:pt>
                <c:pt idx="116">
                  <c:v>0.24748959406701718</c:v>
                </c:pt>
                <c:pt idx="117">
                  <c:v>0.2466725874086228</c:v>
                </c:pt>
                <c:pt idx="118">
                  <c:v>0.24612278419703223</c:v>
                </c:pt>
                <c:pt idx="119">
                  <c:v>0.24578670367624122</c:v>
                </c:pt>
                <c:pt idx="120">
                  <c:v>0.24575835740435278</c:v>
                </c:pt>
              </c:numCache>
            </c:numRef>
          </c:val>
          <c:smooth val="0"/>
        </c:ser>
        <c:ser>
          <c:idx val="2"/>
          <c:order val="2"/>
          <c:tx>
            <c:v>Scenario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Sheet1!$A$20:$A$140</c:f>
              <c:numCache>
                <c:ptCount val="121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</c:numCache>
            </c:numRef>
          </c:cat>
          <c:val>
            <c:numRef>
              <c:f>Sheet1!$AN$20:$AN$140</c:f>
              <c:numCache>
                <c:ptCount val="121"/>
                <c:pt idx="70">
                  <c:v>0.2997983285040929</c:v>
                </c:pt>
                <c:pt idx="71">
                  <c:v>0.3064913044977101</c:v>
                </c:pt>
                <c:pt idx="72">
                  <c:v>0.3075601149640659</c:v>
                </c:pt>
                <c:pt idx="73">
                  <c:v>0.3084987926256285</c:v>
                </c:pt>
                <c:pt idx="74">
                  <c:v>0.3090742402457546</c:v>
                </c:pt>
                <c:pt idx="75">
                  <c:v>0.3089768603874851</c:v>
                </c:pt>
                <c:pt idx="76">
                  <c:v>0.3105867475005349</c:v>
                </c:pt>
                <c:pt idx="77">
                  <c:v>0.32003830375216546</c:v>
                </c:pt>
                <c:pt idx="78">
                  <c:v>0.3197102750305125</c:v>
                </c:pt>
                <c:pt idx="79">
                  <c:v>0.3184931395956283</c:v>
                </c:pt>
                <c:pt idx="80">
                  <c:v>0.3167117246788895</c:v>
                </c:pt>
                <c:pt idx="81">
                  <c:v>0.3160397797987514</c:v>
                </c:pt>
                <c:pt idx="82">
                  <c:v>0.317891783486536</c:v>
                </c:pt>
                <c:pt idx="83">
                  <c:v>0.3180214524350204</c:v>
                </c:pt>
                <c:pt idx="84">
                  <c:v>0.3173542047441391</c:v>
                </c:pt>
                <c:pt idx="85">
                  <c:v>0.3150819259766847</c:v>
                </c:pt>
                <c:pt idx="86">
                  <c:v>0.3141751549123098</c:v>
                </c:pt>
                <c:pt idx="87">
                  <c:v>0.3145718705766914</c:v>
                </c:pt>
                <c:pt idx="88">
                  <c:v>0.3143564719022825</c:v>
                </c:pt>
                <c:pt idx="89">
                  <c:v>0.3139201067652181</c:v>
                </c:pt>
                <c:pt idx="90">
                  <c:v>0.3110941512992021</c:v>
                </c:pt>
                <c:pt idx="91">
                  <c:v>0.31205029989280997</c:v>
                </c:pt>
                <c:pt idx="92">
                  <c:v>0.31201228607360615</c:v>
                </c:pt>
                <c:pt idx="93">
                  <c:v>0.31077689762676813</c:v>
                </c:pt>
                <c:pt idx="94">
                  <c:v>0.31155951373285085</c:v>
                </c:pt>
                <c:pt idx="95">
                  <c:v>0.3093994827321794</c:v>
                </c:pt>
                <c:pt idx="96">
                  <c:v>0.2980877798602368</c:v>
                </c:pt>
                <c:pt idx="97">
                  <c:v>0.2940098258233871</c:v>
                </c:pt>
                <c:pt idx="98">
                  <c:v>0.28742402722517224</c:v>
                </c:pt>
                <c:pt idx="99">
                  <c:v>0.2883354171133321</c:v>
                </c:pt>
                <c:pt idx="100">
                  <c:v>0.28490932359608423</c:v>
                </c:pt>
                <c:pt idx="101">
                  <c:v>0.28611367588989706</c:v>
                </c:pt>
                <c:pt idx="102">
                  <c:v>0.286375335590137</c:v>
                </c:pt>
                <c:pt idx="103">
                  <c:v>0.28629117081504574</c:v>
                </c:pt>
                <c:pt idx="104">
                  <c:v>0.2913850011940528</c:v>
                </c:pt>
                <c:pt idx="105">
                  <c:v>0.28321482864360403</c:v>
                </c:pt>
                <c:pt idx="106">
                  <c:v>0.2797573004846341</c:v>
                </c:pt>
                <c:pt idx="107">
                  <c:v>0.28974039492642495</c:v>
                </c:pt>
                <c:pt idx="108">
                  <c:v>0.2833410587980814</c:v>
                </c:pt>
                <c:pt idx="109">
                  <c:v>0.2816390962782324</c:v>
                </c:pt>
                <c:pt idx="110">
                  <c:v>0.28570203919532194</c:v>
                </c:pt>
                <c:pt idx="111">
                  <c:v>0.2872611638713357</c:v>
                </c:pt>
                <c:pt idx="112">
                  <c:v>0.28903748216063724</c:v>
                </c:pt>
                <c:pt idx="113">
                  <c:v>0.29076514505303086</c:v>
                </c:pt>
                <c:pt idx="114">
                  <c:v>0.28993050892659417</c:v>
                </c:pt>
                <c:pt idx="115">
                  <c:v>0.2902701357509562</c:v>
                </c:pt>
                <c:pt idx="116">
                  <c:v>0.28728437163147896</c:v>
                </c:pt>
                <c:pt idx="117">
                  <c:v>0.28475466603729616</c:v>
                </c:pt>
                <c:pt idx="118">
                  <c:v>0.28435236960607646</c:v>
                </c:pt>
                <c:pt idx="119">
                  <c:v>0.2894087552099347</c:v>
                </c:pt>
                <c:pt idx="120">
                  <c:v>0.29067270510692417</c:v>
                </c:pt>
              </c:numCache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1082"/>
        <c:crosses val="autoZero"/>
        <c:auto val="1"/>
        <c:lblOffset val="100"/>
        <c:tickLblSkip val="12"/>
        <c:tickMarkSkip val="12"/>
        <c:noMultiLvlLbl val="0"/>
      </c:catAx>
      <c:valAx>
        <c:axId val="59451082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At val="1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33"/>
          <c:w val="0.467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PageLayoutView="0" workbookViewId="0" topLeftCell="A1">
      <pane xSplit="1" ySplit="19" topLeftCell="B86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A1" sqref="A1"/>
    </sheetView>
  </sheetViews>
  <sheetFormatPr defaultColWidth="8.75390625" defaultRowHeight="12.75"/>
  <cols>
    <col min="1" max="1" width="13.125" style="0" bestFit="1" customWidth="1"/>
    <col min="2" max="2" width="14.00390625" style="0" customWidth="1"/>
    <col min="3" max="3" width="16.625" style="0" bestFit="1" customWidth="1"/>
    <col min="4" max="4" width="6.25390625" style="0" customWidth="1"/>
    <col min="5" max="5" width="8.125" style="0" customWidth="1"/>
    <col min="6" max="6" width="7.25390625" style="0" customWidth="1"/>
    <col min="7" max="8" width="7.375" style="0" customWidth="1"/>
    <col min="9" max="9" width="9.00390625" style="0" customWidth="1"/>
    <col min="10" max="10" width="10.375" style="0" customWidth="1"/>
    <col min="11" max="11" width="9.375" style="0" customWidth="1"/>
    <col min="12" max="12" width="10.25390625" style="0" customWidth="1"/>
    <col min="13" max="13" width="9.375" style="0" customWidth="1"/>
    <col min="14" max="14" width="9.00390625" style="0" customWidth="1"/>
    <col min="15" max="15" width="11.125" style="0" customWidth="1"/>
    <col min="16" max="17" width="14.00390625" style="0" customWidth="1"/>
    <col min="18" max="18" width="3.50390625" style="0" customWidth="1"/>
    <col min="19" max="19" width="19.75390625" style="0" customWidth="1"/>
    <col min="20" max="20" width="16.00390625" style="0" customWidth="1"/>
    <col min="21" max="21" width="8.875" style="0" customWidth="1"/>
    <col min="22" max="22" width="9.125" style="0" customWidth="1"/>
    <col min="23" max="23" width="2.375" style="0" customWidth="1"/>
    <col min="24" max="24" width="14.25390625" style="0" customWidth="1"/>
    <col min="25" max="25" width="14.00390625" style="0" customWidth="1"/>
    <col min="26" max="26" width="16.625" style="0" bestFit="1" customWidth="1"/>
    <col min="27" max="27" width="17.25390625" style="0" bestFit="1" customWidth="1"/>
    <col min="28" max="28" width="9.375" style="0" customWidth="1"/>
    <col min="29" max="29" width="9.00390625" style="0" customWidth="1"/>
    <col min="30" max="30" width="5.25390625" style="0" customWidth="1"/>
    <col min="31" max="31" width="14.25390625" style="0" customWidth="1"/>
    <col min="32" max="32" width="14.00390625" style="0" customWidth="1"/>
    <col min="33" max="33" width="16.625" style="0" bestFit="1" customWidth="1"/>
    <col min="34" max="34" width="17.25390625" style="0" bestFit="1" customWidth="1"/>
    <col min="35" max="35" width="9.375" style="0" customWidth="1"/>
    <col min="36" max="37" width="9.00390625" style="0" customWidth="1"/>
    <col min="38" max="38" width="8.75390625" style="0" customWidth="1"/>
    <col min="39" max="39" width="9.25390625" style="0" customWidth="1"/>
  </cols>
  <sheetData>
    <row r="1" spans="1:56" s="7" customFormat="1" ht="12.75">
      <c r="A1" s="3" t="s">
        <v>27</v>
      </c>
      <c r="B1" s="4" t="s">
        <v>171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4"/>
      <c r="AF1" s="4"/>
      <c r="AG1" s="5"/>
      <c r="AH1" s="5"/>
      <c r="AI1" s="5"/>
      <c r="AJ1" s="5"/>
      <c r="AK1" s="5"/>
      <c r="AL1" s="5"/>
      <c r="AM1" s="6"/>
      <c r="BD1" s="8"/>
    </row>
    <row r="2" spans="1:56" s="7" customFormat="1" ht="12.75">
      <c r="A2" s="9" t="s">
        <v>28</v>
      </c>
      <c r="B2" s="11" t="s">
        <v>173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1"/>
      <c r="AB2" s="11"/>
      <c r="AC2" s="11"/>
      <c r="AD2" s="11"/>
      <c r="AE2" s="10"/>
      <c r="AF2" s="10"/>
      <c r="AG2" s="11"/>
      <c r="AH2" s="11"/>
      <c r="AI2" s="11"/>
      <c r="AJ2" s="11"/>
      <c r="AK2" s="11"/>
      <c r="AL2" s="11"/>
      <c r="AM2" s="12"/>
      <c r="BD2" s="8"/>
    </row>
    <row r="3" spans="1:56" s="7" customFormat="1" ht="12.75">
      <c r="A3" s="9"/>
      <c r="B3" s="11" t="s">
        <v>172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11"/>
      <c r="AE3" s="10"/>
      <c r="AF3" s="10"/>
      <c r="AG3" s="11"/>
      <c r="AH3" s="11"/>
      <c r="AI3" s="11"/>
      <c r="AJ3" s="11"/>
      <c r="AK3" s="11"/>
      <c r="AL3" s="11"/>
      <c r="AM3" s="12"/>
      <c r="BD3" s="8"/>
    </row>
    <row r="4" spans="1:39" s="7" customFormat="1" ht="12.75">
      <c r="A4" s="9" t="s">
        <v>29</v>
      </c>
      <c r="B4" s="11" t="s">
        <v>161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</row>
    <row r="5" spans="1:39" s="7" customFormat="1" ht="12.75">
      <c r="A5" s="9"/>
      <c r="B5" s="13" t="s">
        <v>162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1"/>
      <c r="AA5" s="11"/>
      <c r="AB5" s="11"/>
      <c r="AC5" s="11"/>
      <c r="AD5" s="11"/>
      <c r="AE5" s="13"/>
      <c r="AF5" s="13"/>
      <c r="AG5" s="11"/>
      <c r="AH5" s="11"/>
      <c r="AI5" s="11"/>
      <c r="AJ5" s="11"/>
      <c r="AK5" s="11"/>
      <c r="AL5" s="11"/>
      <c r="AM5" s="12"/>
    </row>
    <row r="6" spans="1:39" s="7" customFormat="1" ht="12.75">
      <c r="A6" s="14" t="s">
        <v>30</v>
      </c>
      <c r="B6" s="15">
        <v>37847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6"/>
      <c r="AB6" s="16"/>
      <c r="AC6" s="16"/>
      <c r="AD6" s="16"/>
      <c r="AE6" s="15"/>
      <c r="AF6" s="15"/>
      <c r="AG6" s="16"/>
      <c r="AH6" s="16"/>
      <c r="AI6" s="16"/>
      <c r="AJ6" s="16"/>
      <c r="AK6" s="16"/>
      <c r="AL6" s="16"/>
      <c r="AM6" s="17"/>
    </row>
    <row r="8" spans="1:33" ht="12.75">
      <c r="A8" s="30" t="s">
        <v>85</v>
      </c>
      <c r="B8" s="31" t="s">
        <v>87</v>
      </c>
      <c r="C8" s="28" t="s">
        <v>25</v>
      </c>
      <c r="D8" s="34" t="s">
        <v>174</v>
      </c>
      <c r="E8" s="23"/>
      <c r="F8" s="23"/>
      <c r="G8" s="53"/>
      <c r="H8" s="4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"/>
      <c r="AE8" s="38"/>
      <c r="AF8" s="38"/>
      <c r="AG8" s="2"/>
    </row>
    <row r="9" spans="1:33" ht="12.75">
      <c r="A9" s="32" t="s">
        <v>86</v>
      </c>
      <c r="B9" s="33" t="s">
        <v>88</v>
      </c>
      <c r="C9" s="24"/>
      <c r="D9" s="35"/>
      <c r="E9" s="25"/>
      <c r="F9" s="25"/>
      <c r="G9" s="54"/>
      <c r="H9" s="4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2"/>
      <c r="AE9" s="38"/>
      <c r="AF9" s="38"/>
      <c r="AG9" s="2"/>
    </row>
    <row r="10" spans="1:32" ht="12.75">
      <c r="A10" s="18" t="s">
        <v>77</v>
      </c>
      <c r="B10" s="19">
        <v>-0.0254173</v>
      </c>
      <c r="C10" s="24"/>
      <c r="D10" s="25"/>
      <c r="E10" s="25"/>
      <c r="F10" s="25"/>
      <c r="G10" s="54"/>
      <c r="H10" s="4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AE10" s="37"/>
      <c r="AF10" s="37"/>
    </row>
    <row r="11" spans="1:32" ht="12.75">
      <c r="A11" s="18" t="s">
        <v>78</v>
      </c>
      <c r="B11" s="19">
        <v>0.8089909</v>
      </c>
      <c r="C11" s="29" t="s">
        <v>26</v>
      </c>
      <c r="D11" s="35" t="s">
        <v>175</v>
      </c>
      <c r="E11" s="25"/>
      <c r="F11" s="25"/>
      <c r="G11" s="54"/>
      <c r="H11" s="43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AE11" s="37"/>
      <c r="AF11" s="37"/>
    </row>
    <row r="12" spans="1:32" ht="12.75">
      <c r="A12" s="18" t="s">
        <v>79</v>
      </c>
      <c r="B12" s="19">
        <v>0.0315256</v>
      </c>
      <c r="C12" s="26"/>
      <c r="D12" s="36"/>
      <c r="E12" s="27"/>
      <c r="F12" s="27"/>
      <c r="G12" s="55"/>
      <c r="H12" s="44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AE12" s="37"/>
      <c r="AF12" s="37"/>
    </row>
    <row r="13" spans="1:32" ht="12.75">
      <c r="A13" s="18" t="s">
        <v>80</v>
      </c>
      <c r="B13" s="19">
        <v>-2.206013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E13" s="37"/>
      <c r="AF13" s="37"/>
    </row>
    <row r="14" spans="1:32" ht="12.75">
      <c r="A14" s="18" t="s">
        <v>81</v>
      </c>
      <c r="B14" s="19">
        <v>-0.1727327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AE14" s="37"/>
      <c r="AF14" s="37"/>
    </row>
    <row r="15" spans="1:32" ht="12.75">
      <c r="A15" s="18" t="s">
        <v>82</v>
      </c>
      <c r="B15" s="19">
        <v>3.412011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AE15" s="37"/>
      <c r="AF15" s="37"/>
    </row>
    <row r="16" spans="1:32" ht="12.75">
      <c r="A16" s="18" t="s">
        <v>83</v>
      </c>
      <c r="B16" s="19">
        <v>0.1494638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AE16" s="37"/>
      <c r="AF16" s="37"/>
    </row>
    <row r="17" spans="1:32" ht="12.75">
      <c r="A17" s="20" t="s">
        <v>84</v>
      </c>
      <c r="B17" s="21">
        <v>8.949053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AE17" s="37"/>
      <c r="AF17" s="37"/>
    </row>
    <row r="18" spans="19:40" ht="12.75">
      <c r="S18" s="45" t="s">
        <v>31</v>
      </c>
      <c r="T18" s="46"/>
      <c r="U18" s="46"/>
      <c r="V18" s="46"/>
      <c r="W18" s="2"/>
      <c r="X18" s="2"/>
      <c r="Z18" s="49" t="s">
        <v>76</v>
      </c>
      <c r="AA18" s="40"/>
      <c r="AB18" s="40"/>
      <c r="AC18" s="40"/>
      <c r="AE18" s="2"/>
      <c r="AG18" s="49" t="s">
        <v>89</v>
      </c>
      <c r="AH18" s="40"/>
      <c r="AI18" s="40"/>
      <c r="AJ18" s="40"/>
      <c r="AK18" s="2"/>
      <c r="AL18" s="51" t="s">
        <v>169</v>
      </c>
      <c r="AN18" s="22"/>
    </row>
    <row r="19" spans="1:40" ht="12.75">
      <c r="A19" t="s">
        <v>21</v>
      </c>
      <c r="B19" t="s">
        <v>90</v>
      </c>
      <c r="C19" s="39" t="s">
        <v>24</v>
      </c>
      <c r="D19" t="s">
        <v>91</v>
      </c>
      <c r="E19" s="1">
        <v>37874</v>
      </c>
      <c r="F19" t="s">
        <v>92</v>
      </c>
      <c r="G19" t="s">
        <v>93</v>
      </c>
      <c r="H19" t="s">
        <v>94</v>
      </c>
      <c r="I19" t="s">
        <v>95</v>
      </c>
      <c r="J19" t="s">
        <v>96</v>
      </c>
      <c r="K19" t="s">
        <v>97</v>
      </c>
      <c r="L19" t="s">
        <v>98</v>
      </c>
      <c r="M19" t="s">
        <v>99</v>
      </c>
      <c r="N19" t="s">
        <v>100</v>
      </c>
      <c r="O19" t="s">
        <v>75</v>
      </c>
      <c r="P19" t="s">
        <v>74</v>
      </c>
      <c r="Q19" t="s">
        <v>73</v>
      </c>
      <c r="S19" s="47" t="s">
        <v>22</v>
      </c>
      <c r="T19" s="47" t="s">
        <v>23</v>
      </c>
      <c r="U19" s="47" t="s">
        <v>74</v>
      </c>
      <c r="V19" s="47" t="s">
        <v>73</v>
      </c>
      <c r="W19" s="48"/>
      <c r="X19" s="48" t="s">
        <v>163</v>
      </c>
      <c r="Y19" s="48" t="s">
        <v>164</v>
      </c>
      <c r="Z19" s="50" t="s">
        <v>22</v>
      </c>
      <c r="AA19" s="50" t="s">
        <v>23</v>
      </c>
      <c r="AB19" s="50" t="s">
        <v>74</v>
      </c>
      <c r="AC19" s="50" t="s">
        <v>73</v>
      </c>
      <c r="AD19" s="48"/>
      <c r="AE19" s="48" t="s">
        <v>165</v>
      </c>
      <c r="AF19" s="48" t="s">
        <v>166</v>
      </c>
      <c r="AG19" s="50" t="s">
        <v>22</v>
      </c>
      <c r="AH19" s="50" t="s">
        <v>23</v>
      </c>
      <c r="AI19" s="50" t="s">
        <v>74</v>
      </c>
      <c r="AJ19" s="50" t="s">
        <v>73</v>
      </c>
      <c r="AK19" s="48"/>
      <c r="AL19" s="22" t="s">
        <v>170</v>
      </c>
      <c r="AM19" s="52" t="s">
        <v>167</v>
      </c>
      <c r="AN19" s="52" t="s">
        <v>168</v>
      </c>
    </row>
    <row r="20" spans="1:32" ht="12.75">
      <c r="A20">
        <v>1976</v>
      </c>
      <c r="B20" t="s">
        <v>101</v>
      </c>
      <c r="C20">
        <v>21.079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</v>
      </c>
      <c r="N20">
        <v>4.89</v>
      </c>
      <c r="X20">
        <f>M20</f>
        <v>3</v>
      </c>
      <c r="Y20">
        <f>N20</f>
        <v>4.89</v>
      </c>
      <c r="AE20">
        <f>M20</f>
        <v>3</v>
      </c>
      <c r="AF20">
        <f>N20</f>
        <v>4.89</v>
      </c>
    </row>
    <row r="21" spans="1:38" ht="12.75">
      <c r="A21">
        <v>1976</v>
      </c>
      <c r="B21" t="s">
        <v>102</v>
      </c>
      <c r="C21">
        <v>20.623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4.8255</v>
      </c>
      <c r="O21">
        <f>C21-C20</f>
        <v>-0.4559999999999995</v>
      </c>
      <c r="P21">
        <f>O21^2</f>
        <v>0.20793599999999957</v>
      </c>
      <c r="T21">
        <f>$C$21</f>
        <v>20.623</v>
      </c>
      <c r="X21">
        <f aca="true" t="shared" si="0" ref="X21:X81">M21</f>
        <v>0</v>
      </c>
      <c r="Y21">
        <f aca="true" t="shared" si="1" ref="Y21:Y81">N21</f>
        <v>4.8255</v>
      </c>
      <c r="AA21">
        <f>$C$21</f>
        <v>20.623</v>
      </c>
      <c r="AE21">
        <f aca="true" t="shared" si="2" ref="AE21:AE84">M21</f>
        <v>0</v>
      </c>
      <c r="AF21">
        <f aca="true" t="shared" si="3" ref="AF21:AF84">N21</f>
        <v>4.8255</v>
      </c>
      <c r="AH21">
        <f>$C$21</f>
        <v>20.623</v>
      </c>
      <c r="AL21">
        <f aca="true" t="shared" si="4" ref="AL21:AL52">T21/100</f>
        <v>0.20623000000000002</v>
      </c>
    </row>
    <row r="22" spans="1:38" ht="12.75">
      <c r="A22">
        <v>1976</v>
      </c>
      <c r="B22" t="s">
        <v>103</v>
      </c>
      <c r="C22">
        <v>21.521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4.795333</v>
      </c>
      <c r="O22">
        <f>C22-C21</f>
        <v>0.8979999999999997</v>
      </c>
      <c r="P22">
        <f aca="true" t="shared" si="5" ref="P22:P85">O22^2</f>
        <v>0.8064039999999995</v>
      </c>
      <c r="Q22">
        <f aca="true" t="shared" si="6" ref="Q22:Q53">(O22-U22)^2</f>
        <v>213680.0927341045</v>
      </c>
      <c r="S22">
        <f aca="true" t="shared" si="7" ref="S22:S53">constant+bmajor*($D22)+bdnet_tone*($M21-$M20)+bdMAhom*($N21-$N20)+ecrate*($T21-(bhom*$N20+bnet_tone*$M20+ecconstant))</f>
        <v>0.9652723270398117</v>
      </c>
      <c r="T22">
        <f>T21+S22</f>
        <v>21.588272327039814</v>
      </c>
      <c r="U22">
        <f aca="true" t="shared" si="8" ref="U22:U53">C22^2</f>
        <v>463.15344100000004</v>
      </c>
      <c r="V22">
        <f aca="true" t="shared" si="9" ref="V22:V85">(C22-T22)^2</f>
        <v>0.004525565985351556</v>
      </c>
      <c r="X22">
        <f t="shared" si="0"/>
        <v>1</v>
      </c>
      <c r="Y22">
        <f t="shared" si="1"/>
        <v>4.795333</v>
      </c>
      <c r="Z22">
        <f aca="true" t="shared" si="10" ref="Z22:Z53">constant+bmajor*($D22)+bdnet_tone*($X21-$X20)+bdMAhom*($Y21-$Y20)+ecrate*($AA21-(bhom*$Y20+bnet_tone*$X20+ecconstant))</f>
        <v>0.9652723270398117</v>
      </c>
      <c r="AA22">
        <f>AA21+Z22</f>
        <v>21.588272327039814</v>
      </c>
      <c r="AB22">
        <f aca="true" t="shared" si="11" ref="AB22:AB85">C22^2</f>
        <v>463.15344100000004</v>
      </c>
      <c r="AC22">
        <f aca="true" t="shared" si="12" ref="AC22:AC85">(C22-AA22)^2</f>
        <v>0.004525565985351556</v>
      </c>
      <c r="AE22">
        <f t="shared" si="2"/>
        <v>1</v>
      </c>
      <c r="AF22">
        <f t="shared" si="3"/>
        <v>4.795333</v>
      </c>
      <c r="AG22">
        <f aca="true" t="shared" si="13" ref="AG22:AG53">constant+bmajor*($D22)+bdnet_tone*($AE21-$AE20)+bdMAhom*($AF21-$AF20)+ecrate*($AH21-(bhom*$AF20+bnet_tone*$AE20+ecconstant))</f>
        <v>0.9652723270398117</v>
      </c>
      <c r="AH22">
        <f>AH21+AG22</f>
        <v>21.588272327039814</v>
      </c>
      <c r="AI22">
        <f>C22^2</f>
        <v>463.15344100000004</v>
      </c>
      <c r="AJ22">
        <f>(C22-AH22)^2</f>
        <v>0.004525565985351556</v>
      </c>
      <c r="AL22">
        <f t="shared" si="4"/>
        <v>0.21588272327039815</v>
      </c>
    </row>
    <row r="23" spans="1:38" ht="12.75">
      <c r="A23">
        <v>1976</v>
      </c>
      <c r="B23" t="s">
        <v>104</v>
      </c>
      <c r="C23">
        <v>22.316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-22</v>
      </c>
      <c r="N23">
        <v>4.69475</v>
      </c>
      <c r="O23">
        <f aca="true" t="shared" si="14" ref="O23:O86">C23-C22</f>
        <v>0.7949999999999982</v>
      </c>
      <c r="P23">
        <f t="shared" si="5"/>
        <v>0.6320249999999971</v>
      </c>
      <c r="Q23">
        <f t="shared" si="6"/>
        <v>247216.64648482864</v>
      </c>
      <c r="S23">
        <f t="shared" si="7"/>
        <v>0.7334356314735111</v>
      </c>
      <c r="T23">
        <f aca="true" t="shared" si="15" ref="T23:T86">T22+S23</f>
        <v>22.321707958513326</v>
      </c>
      <c r="U23">
        <f t="shared" si="8"/>
        <v>498.0038559999999</v>
      </c>
      <c r="V23">
        <f t="shared" si="9"/>
        <v>3.2580790389857794E-05</v>
      </c>
      <c r="X23">
        <f t="shared" si="0"/>
        <v>-22</v>
      </c>
      <c r="Y23">
        <f t="shared" si="1"/>
        <v>4.69475</v>
      </c>
      <c r="Z23">
        <f t="shared" si="10"/>
        <v>0.7334356314735111</v>
      </c>
      <c r="AA23">
        <f aca="true" t="shared" si="16" ref="AA23:AA86">AA22+Z23</f>
        <v>22.321707958513326</v>
      </c>
      <c r="AB23">
        <f t="shared" si="11"/>
        <v>498.0038559999999</v>
      </c>
      <c r="AC23">
        <f t="shared" si="12"/>
        <v>3.2580790389857794E-05</v>
      </c>
      <c r="AE23">
        <f t="shared" si="2"/>
        <v>-22</v>
      </c>
      <c r="AF23">
        <f t="shared" si="3"/>
        <v>4.69475</v>
      </c>
      <c r="AG23">
        <f t="shared" si="13"/>
        <v>0.7334356314735111</v>
      </c>
      <c r="AH23">
        <f aca="true" t="shared" si="17" ref="AH23:AH86">AH22+AG23</f>
        <v>22.321707958513326</v>
      </c>
      <c r="AI23">
        <f aca="true" t="shared" si="18" ref="AI23:AI86">C23^2</f>
        <v>498.0038559999999</v>
      </c>
      <c r="AJ23">
        <f aca="true" t="shared" si="19" ref="AJ23:AJ86">(C23-AH23)^2</f>
        <v>3.2580790389857794E-05</v>
      </c>
      <c r="AL23">
        <f t="shared" si="4"/>
        <v>0.22321707958513326</v>
      </c>
    </row>
    <row r="24" spans="1:38" ht="12.75">
      <c r="A24">
        <v>1977</v>
      </c>
      <c r="B24" t="s">
        <v>105</v>
      </c>
      <c r="C24">
        <v>22.628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-2</v>
      </c>
      <c r="N24">
        <v>4.6015</v>
      </c>
      <c r="O24">
        <f t="shared" si="14"/>
        <v>0.31200000000000117</v>
      </c>
      <c r="P24">
        <f t="shared" si="5"/>
        <v>0.09734400000000072</v>
      </c>
      <c r="Q24">
        <f t="shared" si="6"/>
        <v>261851.61079249944</v>
      </c>
      <c r="S24">
        <f t="shared" si="7"/>
        <v>0.013509411432656826</v>
      </c>
      <c r="T24">
        <f t="shared" si="15"/>
        <v>22.335217369945983</v>
      </c>
      <c r="U24">
        <f t="shared" si="8"/>
        <v>512.026384</v>
      </c>
      <c r="V24">
        <f t="shared" si="9"/>
        <v>0.08572166846134728</v>
      </c>
      <c r="X24">
        <f t="shared" si="0"/>
        <v>-2</v>
      </c>
      <c r="Y24">
        <f t="shared" si="1"/>
        <v>4.6015</v>
      </c>
      <c r="Z24">
        <f t="shared" si="10"/>
        <v>0.013509411432656826</v>
      </c>
      <c r="AA24">
        <f t="shared" si="16"/>
        <v>22.335217369945983</v>
      </c>
      <c r="AB24">
        <f t="shared" si="11"/>
        <v>512.026384</v>
      </c>
      <c r="AC24">
        <f t="shared" si="12"/>
        <v>0.08572166846134728</v>
      </c>
      <c r="AE24">
        <f t="shared" si="2"/>
        <v>-2</v>
      </c>
      <c r="AF24">
        <f t="shared" si="3"/>
        <v>4.6015</v>
      </c>
      <c r="AG24">
        <f t="shared" si="13"/>
        <v>0.013509411432656826</v>
      </c>
      <c r="AH24">
        <f t="shared" si="17"/>
        <v>22.335217369945983</v>
      </c>
      <c r="AI24">
        <f t="shared" si="18"/>
        <v>512.026384</v>
      </c>
      <c r="AJ24">
        <f t="shared" si="19"/>
        <v>0.08572166846134728</v>
      </c>
      <c r="AL24">
        <f t="shared" si="4"/>
        <v>0.22335217369945984</v>
      </c>
    </row>
    <row r="25" spans="1:38" ht="12.75">
      <c r="A25">
        <v>1977</v>
      </c>
      <c r="B25" t="s">
        <v>106</v>
      </c>
      <c r="C25">
        <v>22.479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-7</v>
      </c>
      <c r="N25">
        <v>4.55225</v>
      </c>
      <c r="O25">
        <f t="shared" si="14"/>
        <v>-0.1490000000000009</v>
      </c>
      <c r="P25">
        <f t="shared" si="5"/>
        <v>0.022201000000000273</v>
      </c>
      <c r="Q25">
        <f t="shared" si="6"/>
        <v>255484.19192662244</v>
      </c>
      <c r="S25">
        <f t="shared" si="7"/>
        <v>0.6975222417378887</v>
      </c>
      <c r="T25">
        <f t="shared" si="15"/>
        <v>23.032739611683873</v>
      </c>
      <c r="U25">
        <f t="shared" si="8"/>
        <v>505.305441</v>
      </c>
      <c r="V25">
        <f t="shared" si="9"/>
        <v>0.3066275575478071</v>
      </c>
      <c r="X25">
        <f t="shared" si="0"/>
        <v>-7</v>
      </c>
      <c r="Y25">
        <f t="shared" si="1"/>
        <v>4.55225</v>
      </c>
      <c r="Z25">
        <f t="shared" si="10"/>
        <v>0.6975222417378887</v>
      </c>
      <c r="AA25">
        <f t="shared" si="16"/>
        <v>23.032739611683873</v>
      </c>
      <c r="AB25">
        <f t="shared" si="11"/>
        <v>505.305441</v>
      </c>
      <c r="AC25">
        <f t="shared" si="12"/>
        <v>0.3066275575478071</v>
      </c>
      <c r="AE25">
        <f t="shared" si="2"/>
        <v>-7</v>
      </c>
      <c r="AF25">
        <f t="shared" si="3"/>
        <v>4.55225</v>
      </c>
      <c r="AG25">
        <f t="shared" si="13"/>
        <v>0.6975222417378887</v>
      </c>
      <c r="AH25">
        <f t="shared" si="17"/>
        <v>23.032739611683873</v>
      </c>
      <c r="AI25">
        <f t="shared" si="18"/>
        <v>505.305441</v>
      </c>
      <c r="AJ25">
        <f t="shared" si="19"/>
        <v>0.3066275575478071</v>
      </c>
      <c r="AL25">
        <f t="shared" si="4"/>
        <v>0.23032739611683872</v>
      </c>
    </row>
    <row r="26" spans="1:38" ht="12.75">
      <c r="A26">
        <v>1977</v>
      </c>
      <c r="B26" t="s">
        <v>107</v>
      </c>
      <c r="C26">
        <v>21.719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-5</v>
      </c>
      <c r="N26">
        <v>4.63975</v>
      </c>
      <c r="O26">
        <f t="shared" si="14"/>
        <v>-0.759999999999998</v>
      </c>
      <c r="P26">
        <f t="shared" si="5"/>
        <v>0.577599999999997</v>
      </c>
      <c r="Q26">
        <f t="shared" si="6"/>
        <v>223232.5887719516</v>
      </c>
      <c r="S26">
        <f t="shared" si="7"/>
        <v>0.15322011653078174</v>
      </c>
      <c r="T26">
        <f t="shared" si="15"/>
        <v>23.185959728214655</v>
      </c>
      <c r="U26">
        <f t="shared" si="8"/>
        <v>471.7149610000001</v>
      </c>
      <c r="V26">
        <f t="shared" si="9"/>
        <v>2.151970844203612</v>
      </c>
      <c r="X26">
        <f t="shared" si="0"/>
        <v>-5</v>
      </c>
      <c r="Y26">
        <f t="shared" si="1"/>
        <v>4.63975</v>
      </c>
      <c r="Z26">
        <f t="shared" si="10"/>
        <v>0.15322011653078174</v>
      </c>
      <c r="AA26">
        <f t="shared" si="16"/>
        <v>23.185959728214655</v>
      </c>
      <c r="AB26">
        <f t="shared" si="11"/>
        <v>471.7149610000001</v>
      </c>
      <c r="AC26">
        <f t="shared" si="12"/>
        <v>2.151970844203612</v>
      </c>
      <c r="AE26">
        <f t="shared" si="2"/>
        <v>-5</v>
      </c>
      <c r="AF26">
        <f t="shared" si="3"/>
        <v>4.63975</v>
      </c>
      <c r="AG26">
        <f t="shared" si="13"/>
        <v>0.15322011653078174</v>
      </c>
      <c r="AH26">
        <f t="shared" si="17"/>
        <v>23.185959728214655</v>
      </c>
      <c r="AI26">
        <f t="shared" si="18"/>
        <v>471.7149610000001</v>
      </c>
      <c r="AJ26">
        <f t="shared" si="19"/>
        <v>2.151970844203612</v>
      </c>
      <c r="AL26">
        <f t="shared" si="4"/>
        <v>0.23185959728214656</v>
      </c>
    </row>
    <row r="27" spans="1:38" ht="12.75">
      <c r="A27">
        <v>1977</v>
      </c>
      <c r="B27" t="s">
        <v>108</v>
      </c>
      <c r="C27">
        <v>19.492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-3</v>
      </c>
      <c r="N27">
        <v>4.78</v>
      </c>
      <c r="O27">
        <f t="shared" si="14"/>
        <v>-2.2270000000000003</v>
      </c>
      <c r="P27">
        <f t="shared" si="5"/>
        <v>4.959529000000002</v>
      </c>
      <c r="Q27">
        <f t="shared" si="6"/>
        <v>146050.13614212413</v>
      </c>
      <c r="S27">
        <f t="shared" si="7"/>
        <v>-0.11235178349183508</v>
      </c>
      <c r="T27">
        <f t="shared" si="15"/>
        <v>23.07360794472282</v>
      </c>
      <c r="U27">
        <f t="shared" si="8"/>
        <v>379.93806400000005</v>
      </c>
      <c r="V27">
        <f t="shared" si="9"/>
        <v>12.827915469701615</v>
      </c>
      <c r="X27">
        <f t="shared" si="0"/>
        <v>-3</v>
      </c>
      <c r="Y27">
        <f t="shared" si="1"/>
        <v>4.78</v>
      </c>
      <c r="Z27">
        <f t="shared" si="10"/>
        <v>-0.11235178349183508</v>
      </c>
      <c r="AA27">
        <f t="shared" si="16"/>
        <v>23.07360794472282</v>
      </c>
      <c r="AB27">
        <f t="shared" si="11"/>
        <v>379.93806400000005</v>
      </c>
      <c r="AC27">
        <f t="shared" si="12"/>
        <v>12.827915469701615</v>
      </c>
      <c r="AE27">
        <f t="shared" si="2"/>
        <v>-3</v>
      </c>
      <c r="AF27">
        <f t="shared" si="3"/>
        <v>4.78</v>
      </c>
      <c r="AG27">
        <f t="shared" si="13"/>
        <v>-0.11235178349183508</v>
      </c>
      <c r="AH27">
        <f t="shared" si="17"/>
        <v>23.07360794472282</v>
      </c>
      <c r="AI27">
        <f t="shared" si="18"/>
        <v>379.93806400000005</v>
      </c>
      <c r="AJ27">
        <f t="shared" si="19"/>
        <v>12.827915469701615</v>
      </c>
      <c r="AL27">
        <f t="shared" si="4"/>
        <v>0.2307360794472282</v>
      </c>
    </row>
    <row r="28" spans="1:38" ht="12.75">
      <c r="A28">
        <v>1978</v>
      </c>
      <c r="B28" t="s">
        <v>109</v>
      </c>
      <c r="C28">
        <v>20.694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-11</v>
      </c>
      <c r="N28">
        <v>4.7885</v>
      </c>
      <c r="O28">
        <f t="shared" si="14"/>
        <v>1.2019999999999982</v>
      </c>
      <c r="P28">
        <f t="shared" si="5"/>
        <v>1.4448039999999955</v>
      </c>
      <c r="Q28">
        <f t="shared" si="6"/>
        <v>182362.85071501246</v>
      </c>
      <c r="S28">
        <f t="shared" si="7"/>
        <v>-0.10610805703673021</v>
      </c>
      <c r="T28">
        <f t="shared" si="15"/>
        <v>22.96749988768609</v>
      </c>
      <c r="U28">
        <f t="shared" si="8"/>
        <v>428.24163599999997</v>
      </c>
      <c r="V28">
        <f t="shared" si="9"/>
        <v>5.168801739308661</v>
      </c>
      <c r="X28">
        <f t="shared" si="0"/>
        <v>-11</v>
      </c>
      <c r="Y28">
        <f t="shared" si="1"/>
        <v>4.7885</v>
      </c>
      <c r="Z28">
        <f t="shared" si="10"/>
        <v>-0.10610805703673021</v>
      </c>
      <c r="AA28">
        <f t="shared" si="16"/>
        <v>22.96749988768609</v>
      </c>
      <c r="AB28">
        <f t="shared" si="11"/>
        <v>428.24163599999997</v>
      </c>
      <c r="AC28">
        <f t="shared" si="12"/>
        <v>5.168801739308661</v>
      </c>
      <c r="AE28">
        <f t="shared" si="2"/>
        <v>-11</v>
      </c>
      <c r="AF28">
        <f t="shared" si="3"/>
        <v>4.7885</v>
      </c>
      <c r="AG28">
        <f t="shared" si="13"/>
        <v>-0.10610805703673021</v>
      </c>
      <c r="AH28">
        <f t="shared" si="17"/>
        <v>22.96749988768609</v>
      </c>
      <c r="AI28">
        <f t="shared" si="18"/>
        <v>428.24163599999997</v>
      </c>
      <c r="AJ28">
        <f t="shared" si="19"/>
        <v>5.168801739308661</v>
      </c>
      <c r="AL28">
        <f t="shared" si="4"/>
        <v>0.22967499887686088</v>
      </c>
    </row>
    <row r="29" spans="1:38" ht="12.75">
      <c r="A29">
        <v>1978</v>
      </c>
      <c r="B29" t="s">
        <v>110</v>
      </c>
      <c r="C29">
        <v>20.753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-1</v>
      </c>
      <c r="N29">
        <v>4.8315</v>
      </c>
      <c r="O29">
        <f t="shared" si="14"/>
        <v>0.05900000000000105</v>
      </c>
      <c r="P29">
        <f t="shared" si="5"/>
        <v>0.003481000000000124</v>
      </c>
      <c r="Q29">
        <f t="shared" si="6"/>
        <v>185440.48213530405</v>
      </c>
      <c r="S29">
        <f t="shared" si="7"/>
        <v>0.021899621961971982</v>
      </c>
      <c r="T29">
        <f t="shared" si="15"/>
        <v>22.98939950964806</v>
      </c>
      <c r="U29">
        <f t="shared" si="8"/>
        <v>430.687009</v>
      </c>
      <c r="V29">
        <f t="shared" si="9"/>
        <v>5.00148276675408</v>
      </c>
      <c r="X29">
        <f t="shared" si="0"/>
        <v>-1</v>
      </c>
      <c r="Y29">
        <f t="shared" si="1"/>
        <v>4.8315</v>
      </c>
      <c r="Z29">
        <f t="shared" si="10"/>
        <v>0.021899621961971982</v>
      </c>
      <c r="AA29">
        <f t="shared" si="16"/>
        <v>22.98939950964806</v>
      </c>
      <c r="AB29">
        <f t="shared" si="11"/>
        <v>430.687009</v>
      </c>
      <c r="AC29">
        <f t="shared" si="12"/>
        <v>5.00148276675408</v>
      </c>
      <c r="AE29">
        <f t="shared" si="2"/>
        <v>-1</v>
      </c>
      <c r="AF29">
        <f t="shared" si="3"/>
        <v>4.8315</v>
      </c>
      <c r="AG29">
        <f t="shared" si="13"/>
        <v>0.021899621961971982</v>
      </c>
      <c r="AH29">
        <f t="shared" si="17"/>
        <v>22.98939950964806</v>
      </c>
      <c r="AI29">
        <f t="shared" si="18"/>
        <v>430.687009</v>
      </c>
      <c r="AJ29">
        <f t="shared" si="19"/>
        <v>5.00148276675408</v>
      </c>
      <c r="AL29">
        <f t="shared" si="4"/>
        <v>0.2298939950964806</v>
      </c>
    </row>
    <row r="30" spans="1:38" ht="12.75">
      <c r="A30">
        <v>1978</v>
      </c>
      <c r="B30" t="s">
        <v>111</v>
      </c>
      <c r="C30">
        <v>20.236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5</v>
      </c>
      <c r="N30">
        <v>4.83375</v>
      </c>
      <c r="O30">
        <f t="shared" si="14"/>
        <v>-0.5169999999999995</v>
      </c>
      <c r="P30">
        <f t="shared" si="5"/>
        <v>0.26728899999999944</v>
      </c>
      <c r="Q30">
        <f t="shared" si="6"/>
        <v>168110.4108811884</v>
      </c>
      <c r="S30">
        <f t="shared" si="7"/>
        <v>0.30794151673732817</v>
      </c>
      <c r="T30">
        <f t="shared" si="15"/>
        <v>23.29734102638539</v>
      </c>
      <c r="U30">
        <f t="shared" si="8"/>
        <v>409.495696</v>
      </c>
      <c r="V30">
        <f t="shared" si="9"/>
        <v>9.371808879830345</v>
      </c>
      <c r="X30">
        <f t="shared" si="0"/>
        <v>5</v>
      </c>
      <c r="Y30">
        <f t="shared" si="1"/>
        <v>4.83375</v>
      </c>
      <c r="Z30">
        <f t="shared" si="10"/>
        <v>0.30794151673732817</v>
      </c>
      <c r="AA30">
        <f t="shared" si="16"/>
        <v>23.29734102638539</v>
      </c>
      <c r="AB30">
        <f t="shared" si="11"/>
        <v>409.495696</v>
      </c>
      <c r="AC30">
        <f t="shared" si="12"/>
        <v>9.371808879830345</v>
      </c>
      <c r="AE30">
        <f t="shared" si="2"/>
        <v>5</v>
      </c>
      <c r="AF30">
        <f t="shared" si="3"/>
        <v>4.83375</v>
      </c>
      <c r="AG30">
        <f t="shared" si="13"/>
        <v>0.30794151673732817</v>
      </c>
      <c r="AH30">
        <f t="shared" si="17"/>
        <v>23.29734102638539</v>
      </c>
      <c r="AI30">
        <f t="shared" si="18"/>
        <v>409.495696</v>
      </c>
      <c r="AJ30">
        <f t="shared" si="19"/>
        <v>9.371808879830345</v>
      </c>
      <c r="AL30">
        <f t="shared" si="4"/>
        <v>0.2329734102638539</v>
      </c>
    </row>
    <row r="31" spans="1:38" ht="12.75">
      <c r="A31">
        <v>1978</v>
      </c>
      <c r="B31" t="s">
        <v>112</v>
      </c>
      <c r="C31">
        <v>19.579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-6</v>
      </c>
      <c r="N31">
        <v>4.89</v>
      </c>
      <c r="O31">
        <f t="shared" si="14"/>
        <v>-0.657</v>
      </c>
      <c r="P31">
        <f t="shared" si="5"/>
        <v>0.43164900000000006</v>
      </c>
      <c r="Q31">
        <f t="shared" si="6"/>
        <v>147451.57712116608</v>
      </c>
      <c r="S31">
        <f t="shared" si="7"/>
        <v>0.5020581666375612</v>
      </c>
      <c r="T31">
        <f t="shared" si="15"/>
        <v>23.79939919302295</v>
      </c>
      <c r="U31">
        <f t="shared" si="8"/>
        <v>383.337241</v>
      </c>
      <c r="V31">
        <f t="shared" si="9"/>
        <v>17.81176934846876</v>
      </c>
      <c r="X31">
        <f t="shared" si="0"/>
        <v>-6</v>
      </c>
      <c r="Y31">
        <f t="shared" si="1"/>
        <v>4.89</v>
      </c>
      <c r="Z31">
        <f t="shared" si="10"/>
        <v>0.5020581666375612</v>
      </c>
      <c r="AA31">
        <f t="shared" si="16"/>
        <v>23.79939919302295</v>
      </c>
      <c r="AB31">
        <f t="shared" si="11"/>
        <v>383.337241</v>
      </c>
      <c r="AC31">
        <f t="shared" si="12"/>
        <v>17.81176934846876</v>
      </c>
      <c r="AE31">
        <f t="shared" si="2"/>
        <v>-6</v>
      </c>
      <c r="AF31">
        <f t="shared" si="3"/>
        <v>4.89</v>
      </c>
      <c r="AG31">
        <f t="shared" si="13"/>
        <v>0.5020581666375612</v>
      </c>
      <c r="AH31">
        <f t="shared" si="17"/>
        <v>23.79939919302295</v>
      </c>
      <c r="AI31">
        <f t="shared" si="18"/>
        <v>383.337241</v>
      </c>
      <c r="AJ31">
        <f t="shared" si="19"/>
        <v>17.81176934846876</v>
      </c>
      <c r="AL31">
        <f t="shared" si="4"/>
        <v>0.2379939919302295</v>
      </c>
    </row>
    <row r="32" spans="1:38" ht="12.75">
      <c r="A32">
        <v>1979</v>
      </c>
      <c r="B32" t="s">
        <v>113</v>
      </c>
      <c r="C32">
        <v>18.281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5.02875</v>
      </c>
      <c r="O32">
        <f t="shared" si="14"/>
        <v>-1.2980000000000018</v>
      </c>
      <c r="P32">
        <f t="shared" si="5"/>
        <v>1.6848040000000046</v>
      </c>
      <c r="Q32">
        <f t="shared" si="6"/>
        <v>112555.5268805475</v>
      </c>
      <c r="S32">
        <f t="shared" si="7"/>
        <v>-0.083493810472199</v>
      </c>
      <c r="T32">
        <f t="shared" si="15"/>
        <v>23.71590538255075</v>
      </c>
      <c r="U32">
        <f t="shared" si="8"/>
        <v>334.194961</v>
      </c>
      <c r="V32">
        <f t="shared" si="9"/>
        <v>29.538196517279143</v>
      </c>
      <c r="X32">
        <f t="shared" si="0"/>
        <v>0</v>
      </c>
      <c r="Y32">
        <f t="shared" si="1"/>
        <v>5.02875</v>
      </c>
      <c r="Z32">
        <f t="shared" si="10"/>
        <v>-0.083493810472199</v>
      </c>
      <c r="AA32">
        <f t="shared" si="16"/>
        <v>23.71590538255075</v>
      </c>
      <c r="AB32">
        <f t="shared" si="11"/>
        <v>334.194961</v>
      </c>
      <c r="AC32">
        <f t="shared" si="12"/>
        <v>29.538196517279143</v>
      </c>
      <c r="AE32">
        <f t="shared" si="2"/>
        <v>0</v>
      </c>
      <c r="AF32">
        <f t="shared" si="3"/>
        <v>5.02875</v>
      </c>
      <c r="AG32">
        <f t="shared" si="13"/>
        <v>-0.083493810472199</v>
      </c>
      <c r="AH32">
        <f t="shared" si="17"/>
        <v>23.71590538255075</v>
      </c>
      <c r="AI32">
        <f t="shared" si="18"/>
        <v>334.194961</v>
      </c>
      <c r="AJ32">
        <f t="shared" si="19"/>
        <v>29.538196517279143</v>
      </c>
      <c r="AL32">
        <f t="shared" si="4"/>
        <v>0.2371590538255075</v>
      </c>
    </row>
    <row r="33" spans="1:38" ht="12.75">
      <c r="A33">
        <v>1979</v>
      </c>
      <c r="B33" t="s">
        <v>114</v>
      </c>
      <c r="C33">
        <v>18.425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5.0985</v>
      </c>
      <c r="O33">
        <f t="shared" si="14"/>
        <v>0.1440000000000019</v>
      </c>
      <c r="P33">
        <f t="shared" si="5"/>
        <v>0.02073600000000055</v>
      </c>
      <c r="Q33">
        <f t="shared" si="6"/>
        <v>115149.34506639064</v>
      </c>
      <c r="S33">
        <f t="shared" si="7"/>
        <v>0.03402911568094866</v>
      </c>
      <c r="T33">
        <f t="shared" si="15"/>
        <v>23.7499344982317</v>
      </c>
      <c r="U33">
        <f t="shared" si="8"/>
        <v>339.48062500000003</v>
      </c>
      <c r="V33">
        <f t="shared" si="9"/>
        <v>28.35492741045807</v>
      </c>
      <c r="X33">
        <f t="shared" si="0"/>
        <v>0</v>
      </c>
      <c r="Y33">
        <f t="shared" si="1"/>
        <v>5.0985</v>
      </c>
      <c r="Z33">
        <f t="shared" si="10"/>
        <v>0.03402911568094866</v>
      </c>
      <c r="AA33">
        <f t="shared" si="16"/>
        <v>23.7499344982317</v>
      </c>
      <c r="AB33">
        <f t="shared" si="11"/>
        <v>339.48062500000003</v>
      </c>
      <c r="AC33">
        <f t="shared" si="12"/>
        <v>28.35492741045807</v>
      </c>
      <c r="AE33">
        <f t="shared" si="2"/>
        <v>0</v>
      </c>
      <c r="AF33">
        <f t="shared" si="3"/>
        <v>5.0985</v>
      </c>
      <c r="AG33">
        <f t="shared" si="13"/>
        <v>0.03402911568094866</v>
      </c>
      <c r="AH33">
        <f t="shared" si="17"/>
        <v>23.7499344982317</v>
      </c>
      <c r="AI33">
        <f t="shared" si="18"/>
        <v>339.48062500000003</v>
      </c>
      <c r="AJ33">
        <f t="shared" si="19"/>
        <v>28.35492741045807</v>
      </c>
      <c r="AL33">
        <f t="shared" si="4"/>
        <v>0.23749934498231698</v>
      </c>
    </row>
    <row r="34" spans="1:38" ht="12.75">
      <c r="A34">
        <v>1979</v>
      </c>
      <c r="B34" t="s">
        <v>115</v>
      </c>
      <c r="C34">
        <v>17.954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5.19725</v>
      </c>
      <c r="O34">
        <f t="shared" si="14"/>
        <v>-0.4710000000000001</v>
      </c>
      <c r="P34">
        <f t="shared" si="5"/>
        <v>0.2218410000000001</v>
      </c>
      <c r="Q34">
        <f t="shared" si="6"/>
        <v>104210.89038255745</v>
      </c>
      <c r="S34">
        <f t="shared" si="7"/>
        <v>0.22789070081210927</v>
      </c>
      <c r="T34">
        <f t="shared" si="15"/>
        <v>23.97782519904381</v>
      </c>
      <c r="U34">
        <f t="shared" si="8"/>
        <v>322.346116</v>
      </c>
      <c r="V34">
        <f t="shared" si="9"/>
        <v>36.28647002863519</v>
      </c>
      <c r="X34">
        <f t="shared" si="0"/>
        <v>0</v>
      </c>
      <c r="Y34">
        <f t="shared" si="1"/>
        <v>5.19725</v>
      </c>
      <c r="Z34">
        <f t="shared" si="10"/>
        <v>0.22789070081210927</v>
      </c>
      <c r="AA34">
        <f t="shared" si="16"/>
        <v>23.97782519904381</v>
      </c>
      <c r="AB34">
        <f t="shared" si="11"/>
        <v>322.346116</v>
      </c>
      <c r="AC34">
        <f t="shared" si="12"/>
        <v>36.28647002863519</v>
      </c>
      <c r="AE34">
        <f t="shared" si="2"/>
        <v>0</v>
      </c>
      <c r="AF34">
        <f t="shared" si="3"/>
        <v>5.19725</v>
      </c>
      <c r="AG34">
        <f t="shared" si="13"/>
        <v>0.22789070081210927</v>
      </c>
      <c r="AH34">
        <f t="shared" si="17"/>
        <v>23.97782519904381</v>
      </c>
      <c r="AI34">
        <f t="shared" si="18"/>
        <v>322.346116</v>
      </c>
      <c r="AJ34">
        <f t="shared" si="19"/>
        <v>36.28647002863519</v>
      </c>
      <c r="AL34">
        <f t="shared" si="4"/>
        <v>0.2397782519904381</v>
      </c>
    </row>
    <row r="35" spans="1:38" ht="12.75">
      <c r="A35">
        <v>1979</v>
      </c>
      <c r="B35" t="s">
        <v>116</v>
      </c>
      <c r="C35">
        <v>18.702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</v>
      </c>
      <c r="N35">
        <v>5.365</v>
      </c>
      <c r="O35">
        <f t="shared" si="14"/>
        <v>0.7480000000000011</v>
      </c>
      <c r="P35">
        <f t="shared" si="5"/>
        <v>0.5595040000000017</v>
      </c>
      <c r="Q35">
        <f t="shared" si="6"/>
        <v>121812.72947437449</v>
      </c>
      <c r="S35">
        <f t="shared" si="7"/>
        <v>0.1656604173600036</v>
      </c>
      <c r="T35">
        <f t="shared" si="15"/>
        <v>24.143485616403815</v>
      </c>
      <c r="U35">
        <f t="shared" si="8"/>
        <v>349.7648040000001</v>
      </c>
      <c r="V35">
        <f t="shared" si="9"/>
        <v>29.60976571352959</v>
      </c>
      <c r="X35">
        <f t="shared" si="0"/>
        <v>3</v>
      </c>
      <c r="Y35">
        <f t="shared" si="1"/>
        <v>5.365</v>
      </c>
      <c r="Z35">
        <f t="shared" si="10"/>
        <v>0.1656604173600036</v>
      </c>
      <c r="AA35">
        <f t="shared" si="16"/>
        <v>24.143485616403815</v>
      </c>
      <c r="AB35">
        <f t="shared" si="11"/>
        <v>349.7648040000001</v>
      </c>
      <c r="AC35">
        <f t="shared" si="12"/>
        <v>29.60976571352959</v>
      </c>
      <c r="AE35">
        <f t="shared" si="2"/>
        <v>3</v>
      </c>
      <c r="AF35">
        <f t="shared" si="3"/>
        <v>5.365</v>
      </c>
      <c r="AG35">
        <f t="shared" si="13"/>
        <v>0.1656604173600036</v>
      </c>
      <c r="AH35">
        <f t="shared" si="17"/>
        <v>24.143485616403815</v>
      </c>
      <c r="AI35">
        <f t="shared" si="18"/>
        <v>349.7648040000001</v>
      </c>
      <c r="AJ35">
        <f t="shared" si="19"/>
        <v>29.60976571352959</v>
      </c>
      <c r="AL35">
        <f t="shared" si="4"/>
        <v>0.24143485616403815</v>
      </c>
    </row>
    <row r="36" spans="1:38" ht="12.75">
      <c r="A36">
        <v>1980</v>
      </c>
      <c r="B36" t="s">
        <v>117</v>
      </c>
      <c r="C36">
        <v>19.538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-1</v>
      </c>
      <c r="N36">
        <v>5.405</v>
      </c>
      <c r="O36">
        <f t="shared" si="14"/>
        <v>0.8359999999999985</v>
      </c>
      <c r="P36">
        <f t="shared" si="5"/>
        <v>0.6988959999999975</v>
      </c>
      <c r="Q36">
        <f t="shared" si="6"/>
        <v>145082.86284573315</v>
      </c>
      <c r="S36">
        <f t="shared" si="7"/>
        <v>0.13760722909168088</v>
      </c>
      <c r="T36">
        <f t="shared" si="15"/>
        <v>24.281092845495497</v>
      </c>
      <c r="U36">
        <f t="shared" si="8"/>
        <v>381.733444</v>
      </c>
      <c r="V36">
        <f t="shared" si="9"/>
        <v>22.496929740990566</v>
      </c>
      <c r="X36">
        <f t="shared" si="0"/>
        <v>-1</v>
      </c>
      <c r="Y36">
        <f t="shared" si="1"/>
        <v>5.405</v>
      </c>
      <c r="Z36">
        <f t="shared" si="10"/>
        <v>0.13760722909168088</v>
      </c>
      <c r="AA36">
        <f t="shared" si="16"/>
        <v>24.281092845495497</v>
      </c>
      <c r="AB36">
        <f t="shared" si="11"/>
        <v>381.733444</v>
      </c>
      <c r="AC36">
        <f t="shared" si="12"/>
        <v>22.496929740990566</v>
      </c>
      <c r="AE36">
        <f t="shared" si="2"/>
        <v>-1</v>
      </c>
      <c r="AF36">
        <f t="shared" si="3"/>
        <v>5.405</v>
      </c>
      <c r="AG36">
        <f t="shared" si="13"/>
        <v>0.13760722909168088</v>
      </c>
      <c r="AH36">
        <f t="shared" si="17"/>
        <v>24.281092845495497</v>
      </c>
      <c r="AI36">
        <f t="shared" si="18"/>
        <v>381.733444</v>
      </c>
      <c r="AJ36">
        <f t="shared" si="19"/>
        <v>22.496929740990566</v>
      </c>
      <c r="AL36">
        <f t="shared" si="4"/>
        <v>0.24281092845495497</v>
      </c>
    </row>
    <row r="37" spans="1:38" ht="12.75">
      <c r="A37">
        <v>1980</v>
      </c>
      <c r="B37" t="s">
        <v>118</v>
      </c>
      <c r="C37">
        <v>18.784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-3</v>
      </c>
      <c r="N37">
        <v>5.54725</v>
      </c>
      <c r="O37">
        <f t="shared" si="14"/>
        <v>-0.7540000000000013</v>
      </c>
      <c r="P37">
        <f t="shared" si="5"/>
        <v>0.568516000000002</v>
      </c>
      <c r="Q37">
        <f t="shared" si="6"/>
        <v>125027.76637713432</v>
      </c>
      <c r="S37">
        <f t="shared" si="7"/>
        <v>0.35129490390505014</v>
      </c>
      <c r="T37">
        <f t="shared" si="15"/>
        <v>24.632387749400547</v>
      </c>
      <c r="U37">
        <f t="shared" si="8"/>
        <v>352.83865599999996</v>
      </c>
      <c r="V37">
        <f t="shared" si="9"/>
        <v>34.2036392673384</v>
      </c>
      <c r="X37">
        <f t="shared" si="0"/>
        <v>-3</v>
      </c>
      <c r="Y37">
        <f t="shared" si="1"/>
        <v>5.54725</v>
      </c>
      <c r="Z37">
        <f t="shared" si="10"/>
        <v>0.35129490390505014</v>
      </c>
      <c r="AA37">
        <f t="shared" si="16"/>
        <v>24.632387749400547</v>
      </c>
      <c r="AB37">
        <f t="shared" si="11"/>
        <v>352.83865599999996</v>
      </c>
      <c r="AC37">
        <f t="shared" si="12"/>
        <v>34.2036392673384</v>
      </c>
      <c r="AE37">
        <f t="shared" si="2"/>
        <v>-3</v>
      </c>
      <c r="AF37">
        <f t="shared" si="3"/>
        <v>5.54725</v>
      </c>
      <c r="AG37">
        <f t="shared" si="13"/>
        <v>0.35129490390505014</v>
      </c>
      <c r="AH37">
        <f t="shared" si="17"/>
        <v>24.632387749400547</v>
      </c>
      <c r="AI37">
        <f t="shared" si="18"/>
        <v>352.83865599999996</v>
      </c>
      <c r="AJ37">
        <f t="shared" si="19"/>
        <v>34.2036392673384</v>
      </c>
      <c r="AL37">
        <f t="shared" si="4"/>
        <v>0.24632387749400547</v>
      </c>
    </row>
    <row r="38" spans="1:38" ht="12.75">
      <c r="A38">
        <v>1980</v>
      </c>
      <c r="B38" t="s">
        <v>119</v>
      </c>
      <c r="C38">
        <v>19.414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-2</v>
      </c>
      <c r="N38">
        <v>5.79125</v>
      </c>
      <c r="O38">
        <f t="shared" si="14"/>
        <v>0.6300000000000026</v>
      </c>
      <c r="P38">
        <f t="shared" si="5"/>
        <v>0.39690000000000325</v>
      </c>
      <c r="Q38">
        <f t="shared" si="6"/>
        <v>141581.66853737284</v>
      </c>
      <c r="S38">
        <f t="shared" si="7"/>
        <v>0.04840664940063927</v>
      </c>
      <c r="T38">
        <f t="shared" si="15"/>
        <v>24.680794398801186</v>
      </c>
      <c r="U38">
        <f t="shared" si="8"/>
        <v>376.90339600000004</v>
      </c>
      <c r="V38">
        <f t="shared" si="9"/>
        <v>27.739123239243536</v>
      </c>
      <c r="X38">
        <f t="shared" si="0"/>
        <v>-2</v>
      </c>
      <c r="Y38">
        <f t="shared" si="1"/>
        <v>5.79125</v>
      </c>
      <c r="Z38">
        <f t="shared" si="10"/>
        <v>0.04840664940063927</v>
      </c>
      <c r="AA38">
        <f t="shared" si="16"/>
        <v>24.680794398801186</v>
      </c>
      <c r="AB38">
        <f t="shared" si="11"/>
        <v>376.90339600000004</v>
      </c>
      <c r="AC38">
        <f t="shared" si="12"/>
        <v>27.739123239243536</v>
      </c>
      <c r="AE38">
        <f t="shared" si="2"/>
        <v>-2</v>
      </c>
      <c r="AF38">
        <f t="shared" si="3"/>
        <v>5.79125</v>
      </c>
      <c r="AG38">
        <f t="shared" si="13"/>
        <v>0.04840664940063927</v>
      </c>
      <c r="AH38">
        <f t="shared" si="17"/>
        <v>24.680794398801186</v>
      </c>
      <c r="AI38">
        <f t="shared" si="18"/>
        <v>376.90339600000004</v>
      </c>
      <c r="AJ38">
        <f t="shared" si="19"/>
        <v>27.739123239243536</v>
      </c>
      <c r="AL38">
        <f t="shared" si="4"/>
        <v>0.24680794398801187</v>
      </c>
    </row>
    <row r="39" spans="1:38" ht="12.75">
      <c r="A39">
        <v>1980</v>
      </c>
      <c r="B39" t="s">
        <v>120</v>
      </c>
      <c r="C39">
        <v>20.153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-2</v>
      </c>
      <c r="N39">
        <v>5.76</v>
      </c>
      <c r="O39">
        <f t="shared" si="14"/>
        <v>0.7389999999999972</v>
      </c>
      <c r="P39">
        <f t="shared" si="5"/>
        <v>0.5461209999999959</v>
      </c>
      <c r="Q39">
        <f t="shared" si="6"/>
        <v>164352.73483663928</v>
      </c>
      <c r="S39">
        <f t="shared" si="7"/>
        <v>-0.05763706069341401</v>
      </c>
      <c r="T39">
        <f t="shared" si="15"/>
        <v>24.623157338107774</v>
      </c>
      <c r="U39">
        <f t="shared" si="8"/>
        <v>406.14340899999996</v>
      </c>
      <c r="V39">
        <f t="shared" si="9"/>
        <v>19.98230662743879</v>
      </c>
      <c r="X39">
        <f t="shared" si="0"/>
        <v>-2</v>
      </c>
      <c r="Y39">
        <f t="shared" si="1"/>
        <v>5.76</v>
      </c>
      <c r="Z39">
        <f t="shared" si="10"/>
        <v>-0.05763706069341401</v>
      </c>
      <c r="AA39">
        <f t="shared" si="16"/>
        <v>24.623157338107774</v>
      </c>
      <c r="AB39">
        <f t="shared" si="11"/>
        <v>406.14340899999996</v>
      </c>
      <c r="AC39">
        <f t="shared" si="12"/>
        <v>19.98230662743879</v>
      </c>
      <c r="AE39">
        <f t="shared" si="2"/>
        <v>-2</v>
      </c>
      <c r="AF39">
        <f t="shared" si="3"/>
        <v>5.76</v>
      </c>
      <c r="AG39">
        <f t="shared" si="13"/>
        <v>-0.05763706069341401</v>
      </c>
      <c r="AH39">
        <f t="shared" si="17"/>
        <v>24.623157338107774</v>
      </c>
      <c r="AI39">
        <f t="shared" si="18"/>
        <v>406.14340899999996</v>
      </c>
      <c r="AJ39">
        <f t="shared" si="19"/>
        <v>19.98230662743879</v>
      </c>
      <c r="AL39">
        <f t="shared" si="4"/>
        <v>0.24623157338107773</v>
      </c>
    </row>
    <row r="40" spans="1:38" ht="12.75">
      <c r="A40">
        <v>1981</v>
      </c>
      <c r="B40" t="s">
        <v>121</v>
      </c>
      <c r="C40">
        <v>20.879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7</v>
      </c>
      <c r="N40">
        <v>5.94</v>
      </c>
      <c r="O40">
        <f t="shared" si="14"/>
        <v>0.7260000000000026</v>
      </c>
      <c r="P40">
        <f t="shared" si="5"/>
        <v>0.5270760000000039</v>
      </c>
      <c r="Q40">
        <f t="shared" si="6"/>
        <v>189404.82037050292</v>
      </c>
      <c r="S40">
        <f t="shared" si="7"/>
        <v>0.697620781276649</v>
      </c>
      <c r="T40">
        <f t="shared" si="15"/>
        <v>25.32077811938442</v>
      </c>
      <c r="U40">
        <f t="shared" si="8"/>
        <v>435.93264100000005</v>
      </c>
      <c r="V40">
        <f t="shared" si="9"/>
        <v>19.729392861842193</v>
      </c>
      <c r="X40">
        <f t="shared" si="0"/>
        <v>7</v>
      </c>
      <c r="Y40">
        <f t="shared" si="1"/>
        <v>5.94</v>
      </c>
      <c r="Z40">
        <f t="shared" si="10"/>
        <v>0.697620781276649</v>
      </c>
      <c r="AA40">
        <f t="shared" si="16"/>
        <v>25.32077811938442</v>
      </c>
      <c r="AB40">
        <f t="shared" si="11"/>
        <v>435.93264100000005</v>
      </c>
      <c r="AC40">
        <f t="shared" si="12"/>
        <v>19.729392861842193</v>
      </c>
      <c r="AE40">
        <f t="shared" si="2"/>
        <v>7</v>
      </c>
      <c r="AF40">
        <f t="shared" si="3"/>
        <v>5.94</v>
      </c>
      <c r="AG40">
        <f t="shared" si="13"/>
        <v>0.697620781276649</v>
      </c>
      <c r="AH40">
        <f t="shared" si="17"/>
        <v>25.32077811938442</v>
      </c>
      <c r="AI40">
        <f t="shared" si="18"/>
        <v>435.93264100000005</v>
      </c>
      <c r="AJ40">
        <f t="shared" si="19"/>
        <v>19.729392861842193</v>
      </c>
      <c r="AL40">
        <f t="shared" si="4"/>
        <v>0.25320778119384424</v>
      </c>
    </row>
    <row r="41" spans="1:38" ht="12.75">
      <c r="A41">
        <v>1981</v>
      </c>
      <c r="B41" t="s">
        <v>122</v>
      </c>
      <c r="C41">
        <v>25.625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-3</v>
      </c>
      <c r="N41">
        <v>5.9705</v>
      </c>
      <c r="O41">
        <f t="shared" si="14"/>
        <v>4.745999999999999</v>
      </c>
      <c r="P41">
        <f t="shared" si="5"/>
        <v>22.524515999999988</v>
      </c>
      <c r="Q41">
        <f t="shared" si="6"/>
        <v>424966.6021038907</v>
      </c>
      <c r="S41">
        <f t="shared" si="7"/>
        <v>0.37641133038625724</v>
      </c>
      <c r="T41">
        <f t="shared" si="15"/>
        <v>25.69718944977068</v>
      </c>
      <c r="U41">
        <f t="shared" si="8"/>
        <v>656.640625</v>
      </c>
      <c r="V41">
        <f t="shared" si="9"/>
        <v>0.005211316658193416</v>
      </c>
      <c r="X41">
        <f t="shared" si="0"/>
        <v>-3</v>
      </c>
      <c r="Y41">
        <f t="shared" si="1"/>
        <v>5.9705</v>
      </c>
      <c r="Z41">
        <f t="shared" si="10"/>
        <v>0.37641133038625724</v>
      </c>
      <c r="AA41">
        <f t="shared" si="16"/>
        <v>25.69718944977068</v>
      </c>
      <c r="AB41">
        <f t="shared" si="11"/>
        <v>656.640625</v>
      </c>
      <c r="AC41">
        <f t="shared" si="12"/>
        <v>0.005211316658193416</v>
      </c>
      <c r="AE41">
        <f t="shared" si="2"/>
        <v>-3</v>
      </c>
      <c r="AF41">
        <f t="shared" si="3"/>
        <v>5.9705</v>
      </c>
      <c r="AG41">
        <f t="shared" si="13"/>
        <v>0.37641133038625724</v>
      </c>
      <c r="AH41">
        <f t="shared" si="17"/>
        <v>25.69718944977068</v>
      </c>
      <c r="AI41">
        <f t="shared" si="18"/>
        <v>656.640625</v>
      </c>
      <c r="AJ41">
        <f t="shared" si="19"/>
        <v>0.005211316658193416</v>
      </c>
      <c r="AL41">
        <f t="shared" si="4"/>
        <v>0.2569718944977068</v>
      </c>
    </row>
    <row r="42" spans="1:38" ht="12.75">
      <c r="A42">
        <v>1981</v>
      </c>
      <c r="B42" t="s">
        <v>123</v>
      </c>
      <c r="C42">
        <v>23.474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4</v>
      </c>
      <c r="N42">
        <v>5.79875</v>
      </c>
      <c r="O42">
        <f t="shared" si="14"/>
        <v>-2.151</v>
      </c>
      <c r="P42">
        <f t="shared" si="5"/>
        <v>4.6268009999999995</v>
      </c>
      <c r="Q42">
        <f t="shared" si="6"/>
        <v>306007.7539394649</v>
      </c>
      <c r="S42">
        <f t="shared" si="7"/>
        <v>0.38064675705713447</v>
      </c>
      <c r="T42">
        <f t="shared" si="15"/>
        <v>26.077836206827815</v>
      </c>
      <c r="U42">
        <f t="shared" si="8"/>
        <v>551.028676</v>
      </c>
      <c r="V42">
        <f t="shared" si="9"/>
        <v>6.779962991987462</v>
      </c>
      <c r="X42">
        <f t="shared" si="0"/>
        <v>4</v>
      </c>
      <c r="Y42">
        <f t="shared" si="1"/>
        <v>5.79875</v>
      </c>
      <c r="Z42">
        <f t="shared" si="10"/>
        <v>0.38064675705713447</v>
      </c>
      <c r="AA42">
        <f t="shared" si="16"/>
        <v>26.077836206827815</v>
      </c>
      <c r="AB42">
        <f t="shared" si="11"/>
        <v>551.028676</v>
      </c>
      <c r="AC42">
        <f t="shared" si="12"/>
        <v>6.779962991987462</v>
      </c>
      <c r="AE42">
        <f t="shared" si="2"/>
        <v>4</v>
      </c>
      <c r="AF42">
        <f t="shared" si="3"/>
        <v>5.79875</v>
      </c>
      <c r="AG42">
        <f t="shared" si="13"/>
        <v>0.38064675705713447</v>
      </c>
      <c r="AH42">
        <f t="shared" si="17"/>
        <v>26.077836206827815</v>
      </c>
      <c r="AI42">
        <f t="shared" si="18"/>
        <v>551.028676</v>
      </c>
      <c r="AJ42">
        <f t="shared" si="19"/>
        <v>6.779962991987462</v>
      </c>
      <c r="AL42">
        <f t="shared" si="4"/>
        <v>0.26077836206827815</v>
      </c>
    </row>
    <row r="43" spans="1:38" ht="12.75">
      <c r="A43">
        <v>1981</v>
      </c>
      <c r="B43" t="s">
        <v>124</v>
      </c>
      <c r="C43">
        <v>26.452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-2</v>
      </c>
      <c r="N43">
        <v>5.63</v>
      </c>
      <c r="O43">
        <f t="shared" si="14"/>
        <v>2.9780000000000015</v>
      </c>
      <c r="P43">
        <f t="shared" si="5"/>
        <v>8.86848400000001</v>
      </c>
      <c r="Q43">
        <f t="shared" si="6"/>
        <v>485433.11651193263</v>
      </c>
      <c r="S43">
        <f t="shared" si="7"/>
        <v>1.0568007460618332</v>
      </c>
      <c r="T43">
        <f t="shared" si="15"/>
        <v>27.134636952889647</v>
      </c>
      <c r="U43">
        <f t="shared" si="8"/>
        <v>699.7083040000001</v>
      </c>
      <c r="V43">
        <f t="shared" si="9"/>
        <v>0.4659932094504594</v>
      </c>
      <c r="X43">
        <f t="shared" si="0"/>
        <v>-2</v>
      </c>
      <c r="Y43">
        <f t="shared" si="1"/>
        <v>5.63</v>
      </c>
      <c r="Z43">
        <f t="shared" si="10"/>
        <v>1.0568007460618332</v>
      </c>
      <c r="AA43">
        <f t="shared" si="16"/>
        <v>27.134636952889647</v>
      </c>
      <c r="AB43">
        <f t="shared" si="11"/>
        <v>699.7083040000001</v>
      </c>
      <c r="AC43">
        <f t="shared" si="12"/>
        <v>0.4659932094504594</v>
      </c>
      <c r="AE43">
        <f t="shared" si="2"/>
        <v>-2</v>
      </c>
      <c r="AF43">
        <f t="shared" si="3"/>
        <v>5.63</v>
      </c>
      <c r="AG43">
        <f t="shared" si="13"/>
        <v>1.0568007460618332</v>
      </c>
      <c r="AH43">
        <f t="shared" si="17"/>
        <v>27.134636952889647</v>
      </c>
      <c r="AI43">
        <f t="shared" si="18"/>
        <v>699.7083040000001</v>
      </c>
      <c r="AJ43">
        <f t="shared" si="19"/>
        <v>0.4659932094504594</v>
      </c>
      <c r="AL43">
        <f t="shared" si="4"/>
        <v>0.27134636952889646</v>
      </c>
    </row>
    <row r="44" spans="1:38" ht="12.75">
      <c r="A44">
        <v>1982</v>
      </c>
      <c r="B44" t="s">
        <v>125</v>
      </c>
      <c r="C44">
        <v>31.108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5.41225</v>
      </c>
      <c r="O44">
        <f t="shared" si="14"/>
        <v>4.655999999999999</v>
      </c>
      <c r="P44">
        <f t="shared" si="5"/>
        <v>21.678335999999987</v>
      </c>
      <c r="Q44">
        <f t="shared" si="6"/>
        <v>927468.507533169</v>
      </c>
      <c r="S44">
        <f t="shared" si="7"/>
        <v>0.5373032723214248</v>
      </c>
      <c r="T44">
        <f t="shared" si="15"/>
        <v>27.67194022521107</v>
      </c>
      <c r="U44">
        <f t="shared" si="8"/>
        <v>967.707664</v>
      </c>
      <c r="V44">
        <f t="shared" si="9"/>
        <v>11.806506775922553</v>
      </c>
      <c r="X44">
        <f t="shared" si="0"/>
        <v>2</v>
      </c>
      <c r="Y44">
        <f t="shared" si="1"/>
        <v>5.41225</v>
      </c>
      <c r="Z44">
        <f t="shared" si="10"/>
        <v>0.5373032723214248</v>
      </c>
      <c r="AA44">
        <f t="shared" si="16"/>
        <v>27.67194022521107</v>
      </c>
      <c r="AB44">
        <f t="shared" si="11"/>
        <v>967.707664</v>
      </c>
      <c r="AC44">
        <f t="shared" si="12"/>
        <v>11.806506775922553</v>
      </c>
      <c r="AE44">
        <f t="shared" si="2"/>
        <v>2</v>
      </c>
      <c r="AF44">
        <f t="shared" si="3"/>
        <v>5.41225</v>
      </c>
      <c r="AG44">
        <f t="shared" si="13"/>
        <v>0.5373032723214248</v>
      </c>
      <c r="AH44">
        <f t="shared" si="17"/>
        <v>27.67194022521107</v>
      </c>
      <c r="AI44">
        <f t="shared" si="18"/>
        <v>967.707664</v>
      </c>
      <c r="AJ44">
        <f t="shared" si="19"/>
        <v>11.806506775922553</v>
      </c>
      <c r="AL44">
        <f t="shared" si="4"/>
        <v>0.2767194022521107</v>
      </c>
    </row>
    <row r="45" spans="1:38" ht="12.75">
      <c r="A45">
        <v>1982</v>
      </c>
      <c r="B45" t="s">
        <v>126</v>
      </c>
      <c r="C45">
        <v>31.168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5.31975</v>
      </c>
      <c r="O45">
        <f t="shared" si="14"/>
        <v>0.05999999999999872</v>
      </c>
      <c r="P45">
        <f t="shared" si="5"/>
        <v>0.0035999999999998464</v>
      </c>
      <c r="Q45">
        <f t="shared" si="6"/>
        <v>943587.3106360822</v>
      </c>
      <c r="S45">
        <f t="shared" si="7"/>
        <v>0.6134848590393741</v>
      </c>
      <c r="T45">
        <f t="shared" si="15"/>
        <v>28.285425084250445</v>
      </c>
      <c r="U45">
        <f t="shared" si="8"/>
        <v>971.444224</v>
      </c>
      <c r="V45">
        <f t="shared" si="9"/>
        <v>8.30923814490855</v>
      </c>
      <c r="X45">
        <f t="shared" si="0"/>
        <v>2</v>
      </c>
      <c r="Y45">
        <f t="shared" si="1"/>
        <v>5.31975</v>
      </c>
      <c r="Z45">
        <f t="shared" si="10"/>
        <v>0.6134848590393741</v>
      </c>
      <c r="AA45">
        <f t="shared" si="16"/>
        <v>28.285425084250445</v>
      </c>
      <c r="AB45">
        <f t="shared" si="11"/>
        <v>971.444224</v>
      </c>
      <c r="AC45">
        <f t="shared" si="12"/>
        <v>8.30923814490855</v>
      </c>
      <c r="AE45">
        <f t="shared" si="2"/>
        <v>2</v>
      </c>
      <c r="AF45">
        <f t="shared" si="3"/>
        <v>5.31975</v>
      </c>
      <c r="AG45">
        <f t="shared" si="13"/>
        <v>0.6134848590393741</v>
      </c>
      <c r="AH45">
        <f t="shared" si="17"/>
        <v>28.285425084250445</v>
      </c>
      <c r="AI45">
        <f t="shared" si="18"/>
        <v>971.444224</v>
      </c>
      <c r="AJ45">
        <f t="shared" si="19"/>
        <v>8.30923814490855</v>
      </c>
      <c r="AL45">
        <f t="shared" si="4"/>
        <v>0.28285425084250443</v>
      </c>
    </row>
    <row r="46" spans="1:38" ht="12.75">
      <c r="A46">
        <v>1982</v>
      </c>
      <c r="B46" t="s">
        <v>127</v>
      </c>
      <c r="C46">
        <v>30.641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5.267</v>
      </c>
      <c r="O46">
        <f t="shared" si="14"/>
        <v>-0.527000000000001</v>
      </c>
      <c r="P46">
        <f t="shared" si="5"/>
        <v>0.27772900000000106</v>
      </c>
      <c r="Q46">
        <f t="shared" si="6"/>
        <v>882468.3788272901</v>
      </c>
      <c r="S46">
        <f t="shared" si="7"/>
        <v>0.08004515885532495</v>
      </c>
      <c r="T46">
        <f t="shared" si="15"/>
        <v>28.36547024310577</v>
      </c>
      <c r="U46">
        <f t="shared" si="8"/>
        <v>938.8708809999999</v>
      </c>
      <c r="V46">
        <f t="shared" si="9"/>
        <v>5.178035674511112</v>
      </c>
      <c r="X46">
        <f t="shared" si="0"/>
        <v>2</v>
      </c>
      <c r="Y46">
        <f t="shared" si="1"/>
        <v>5.267</v>
      </c>
      <c r="Z46">
        <f t="shared" si="10"/>
        <v>0.08004515885532495</v>
      </c>
      <c r="AA46">
        <f t="shared" si="16"/>
        <v>28.36547024310577</v>
      </c>
      <c r="AB46">
        <f t="shared" si="11"/>
        <v>938.8708809999999</v>
      </c>
      <c r="AC46">
        <f t="shared" si="12"/>
        <v>5.178035674511112</v>
      </c>
      <c r="AE46">
        <f t="shared" si="2"/>
        <v>2</v>
      </c>
      <c r="AF46">
        <f t="shared" si="3"/>
        <v>5.267</v>
      </c>
      <c r="AG46">
        <f t="shared" si="13"/>
        <v>0.08004515885532495</v>
      </c>
      <c r="AH46">
        <f t="shared" si="17"/>
        <v>28.36547024310577</v>
      </c>
      <c r="AI46">
        <f t="shared" si="18"/>
        <v>938.8708809999999</v>
      </c>
      <c r="AJ46">
        <f t="shared" si="19"/>
        <v>5.178035674511112</v>
      </c>
      <c r="AL46">
        <f t="shared" si="4"/>
        <v>0.28365470243105767</v>
      </c>
    </row>
    <row r="47" spans="1:38" ht="12.75">
      <c r="A47">
        <v>1982</v>
      </c>
      <c r="B47" t="s">
        <v>128</v>
      </c>
      <c r="C47">
        <v>29.874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-5</v>
      </c>
      <c r="N47">
        <v>5.25225</v>
      </c>
      <c r="O47">
        <f t="shared" si="14"/>
        <v>-0.7669999999999995</v>
      </c>
      <c r="P47">
        <f t="shared" si="5"/>
        <v>0.5882889999999992</v>
      </c>
      <c r="Q47">
        <f t="shared" si="6"/>
        <v>797847.1062097113</v>
      </c>
      <c r="S47">
        <f t="shared" si="7"/>
        <v>-0.07598661750820768</v>
      </c>
      <c r="T47">
        <f t="shared" si="15"/>
        <v>28.289483625597562</v>
      </c>
      <c r="U47">
        <f t="shared" si="8"/>
        <v>892.4558759999999</v>
      </c>
      <c r="V47">
        <f t="shared" si="9"/>
        <v>2.5106921407494434</v>
      </c>
      <c r="X47">
        <f t="shared" si="0"/>
        <v>-5</v>
      </c>
      <c r="Y47">
        <f t="shared" si="1"/>
        <v>5.25225</v>
      </c>
      <c r="Z47">
        <f t="shared" si="10"/>
        <v>-0.07598661750820768</v>
      </c>
      <c r="AA47">
        <f t="shared" si="16"/>
        <v>28.289483625597562</v>
      </c>
      <c r="AB47">
        <f t="shared" si="11"/>
        <v>892.4558759999999</v>
      </c>
      <c r="AC47">
        <f t="shared" si="12"/>
        <v>2.5106921407494434</v>
      </c>
      <c r="AE47">
        <f t="shared" si="2"/>
        <v>-5</v>
      </c>
      <c r="AF47">
        <f t="shared" si="3"/>
        <v>5.25225</v>
      </c>
      <c r="AG47">
        <f t="shared" si="13"/>
        <v>-0.07598661750820768</v>
      </c>
      <c r="AH47">
        <f t="shared" si="17"/>
        <v>28.289483625597562</v>
      </c>
      <c r="AI47">
        <f t="shared" si="18"/>
        <v>892.4558759999999</v>
      </c>
      <c r="AJ47">
        <f t="shared" si="19"/>
        <v>2.5106921407494434</v>
      </c>
      <c r="AL47">
        <f t="shared" si="4"/>
        <v>0.2828948362559756</v>
      </c>
    </row>
    <row r="48" spans="1:38" ht="12.75">
      <c r="A48">
        <v>1983</v>
      </c>
      <c r="B48" t="s">
        <v>129</v>
      </c>
      <c r="C48">
        <v>27.964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-6</v>
      </c>
      <c r="N48">
        <v>5.14175</v>
      </c>
      <c r="O48">
        <f t="shared" si="14"/>
        <v>-1.9100000000000001</v>
      </c>
      <c r="P48">
        <f t="shared" si="5"/>
        <v>3.6481000000000003</v>
      </c>
      <c r="Q48">
        <f t="shared" si="6"/>
        <v>614491.8350909274</v>
      </c>
      <c r="S48">
        <f t="shared" si="7"/>
        <v>-0.39845798767439555</v>
      </c>
      <c r="T48">
        <f t="shared" si="15"/>
        <v>27.891025637923168</v>
      </c>
      <c r="U48">
        <f t="shared" si="8"/>
        <v>781.985296</v>
      </c>
      <c r="V48">
        <f t="shared" si="9"/>
        <v>0.005325257520520438</v>
      </c>
      <c r="X48">
        <f t="shared" si="0"/>
        <v>-6</v>
      </c>
      <c r="Y48">
        <f t="shared" si="1"/>
        <v>5.14175</v>
      </c>
      <c r="Z48">
        <f t="shared" si="10"/>
        <v>-0.39845798767439555</v>
      </c>
      <c r="AA48">
        <f t="shared" si="16"/>
        <v>27.891025637923168</v>
      </c>
      <c r="AB48">
        <f t="shared" si="11"/>
        <v>781.985296</v>
      </c>
      <c r="AC48">
        <f t="shared" si="12"/>
        <v>0.005325257520520438</v>
      </c>
      <c r="AE48">
        <f t="shared" si="2"/>
        <v>-6</v>
      </c>
      <c r="AF48">
        <f t="shared" si="3"/>
        <v>5.14175</v>
      </c>
      <c r="AG48">
        <f t="shared" si="13"/>
        <v>-0.39845798767439555</v>
      </c>
      <c r="AH48">
        <f t="shared" si="17"/>
        <v>27.891025637923168</v>
      </c>
      <c r="AI48">
        <f t="shared" si="18"/>
        <v>781.985296</v>
      </c>
      <c r="AJ48">
        <f t="shared" si="19"/>
        <v>0.005325257520520438</v>
      </c>
      <c r="AL48">
        <f t="shared" si="4"/>
        <v>0.27891025637923167</v>
      </c>
    </row>
    <row r="49" spans="1:38" ht="12.75">
      <c r="A49">
        <v>1983</v>
      </c>
      <c r="B49" t="s">
        <v>130</v>
      </c>
      <c r="C49">
        <v>27.093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-6</v>
      </c>
      <c r="N49">
        <v>4.95875</v>
      </c>
      <c r="O49">
        <f t="shared" si="14"/>
        <v>-0.8709999999999987</v>
      </c>
      <c r="P49">
        <f t="shared" si="5"/>
        <v>0.7586409999999977</v>
      </c>
      <c r="Q49">
        <f t="shared" si="6"/>
        <v>540080.4337029193</v>
      </c>
      <c r="S49">
        <f t="shared" si="7"/>
        <v>-0.11866606557943155</v>
      </c>
      <c r="T49">
        <f t="shared" si="15"/>
        <v>27.772359572343735</v>
      </c>
      <c r="U49">
        <f t="shared" si="8"/>
        <v>734.030649</v>
      </c>
      <c r="V49">
        <f t="shared" si="9"/>
        <v>0.46152942853506235</v>
      </c>
      <c r="X49">
        <f t="shared" si="0"/>
        <v>-6</v>
      </c>
      <c r="Y49">
        <f t="shared" si="1"/>
        <v>4.95875</v>
      </c>
      <c r="Z49">
        <f t="shared" si="10"/>
        <v>-0.11866606557943155</v>
      </c>
      <c r="AA49">
        <f t="shared" si="16"/>
        <v>27.772359572343735</v>
      </c>
      <c r="AB49">
        <f t="shared" si="11"/>
        <v>734.030649</v>
      </c>
      <c r="AC49">
        <f t="shared" si="12"/>
        <v>0.46152942853506235</v>
      </c>
      <c r="AE49">
        <f t="shared" si="2"/>
        <v>-6</v>
      </c>
      <c r="AF49">
        <f t="shared" si="3"/>
        <v>4.95875</v>
      </c>
      <c r="AG49">
        <f t="shared" si="13"/>
        <v>-0.11866606557943155</v>
      </c>
      <c r="AH49">
        <f t="shared" si="17"/>
        <v>27.772359572343735</v>
      </c>
      <c r="AI49">
        <f t="shared" si="18"/>
        <v>734.030649</v>
      </c>
      <c r="AJ49">
        <f t="shared" si="19"/>
        <v>0.46152942853506235</v>
      </c>
      <c r="AL49">
        <f t="shared" si="4"/>
        <v>0.27772359572343736</v>
      </c>
    </row>
    <row r="50" spans="1:38" ht="12.75">
      <c r="A50">
        <v>1983</v>
      </c>
      <c r="B50" t="s">
        <v>131</v>
      </c>
      <c r="C50">
        <v>27.005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-9</v>
      </c>
      <c r="N50">
        <v>4.8385</v>
      </c>
      <c r="O50">
        <f t="shared" si="14"/>
        <v>-0.08800000000000097</v>
      </c>
      <c r="P50">
        <f t="shared" si="5"/>
        <v>0.00774400000000017</v>
      </c>
      <c r="Q50">
        <f t="shared" si="6"/>
        <v>531963.1286319004</v>
      </c>
      <c r="S50">
        <f t="shared" si="7"/>
        <v>0.002350772193423667</v>
      </c>
      <c r="T50">
        <f t="shared" si="15"/>
        <v>27.77471034453716</v>
      </c>
      <c r="U50">
        <f t="shared" si="8"/>
        <v>729.2700249999999</v>
      </c>
      <c r="V50">
        <f t="shared" si="9"/>
        <v>0.5924540144875129</v>
      </c>
      <c r="X50">
        <f t="shared" si="0"/>
        <v>-9</v>
      </c>
      <c r="Y50">
        <f t="shared" si="1"/>
        <v>4.8385</v>
      </c>
      <c r="Z50">
        <f t="shared" si="10"/>
        <v>0.002350772193423667</v>
      </c>
      <c r="AA50">
        <f t="shared" si="16"/>
        <v>27.77471034453716</v>
      </c>
      <c r="AB50">
        <f t="shared" si="11"/>
        <v>729.2700249999999</v>
      </c>
      <c r="AC50">
        <f t="shared" si="12"/>
        <v>0.5924540144875129</v>
      </c>
      <c r="AE50">
        <f t="shared" si="2"/>
        <v>-9</v>
      </c>
      <c r="AF50">
        <f t="shared" si="3"/>
        <v>4.8385</v>
      </c>
      <c r="AG50">
        <f t="shared" si="13"/>
        <v>0.002350772193423667</v>
      </c>
      <c r="AH50">
        <f t="shared" si="17"/>
        <v>27.77471034453716</v>
      </c>
      <c r="AI50">
        <f t="shared" si="18"/>
        <v>729.2700249999999</v>
      </c>
      <c r="AJ50">
        <f t="shared" si="19"/>
        <v>0.5924540144875129</v>
      </c>
      <c r="AL50">
        <f t="shared" si="4"/>
        <v>0.27774710344537157</v>
      </c>
    </row>
    <row r="51" spans="1:38" ht="12.75">
      <c r="A51">
        <v>1983</v>
      </c>
      <c r="B51" t="s">
        <v>132</v>
      </c>
      <c r="C51">
        <v>26.996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-11</v>
      </c>
      <c r="N51">
        <v>4.8275</v>
      </c>
      <c r="O51">
        <f t="shared" si="14"/>
        <v>-0.009000000000000341</v>
      </c>
      <c r="P51">
        <f t="shared" si="5"/>
        <v>8.100000000000614E-05</v>
      </c>
      <c r="Q51">
        <f t="shared" si="6"/>
        <v>531139.2601703762</v>
      </c>
      <c r="S51">
        <f t="shared" si="7"/>
        <v>-0.33891335344475526</v>
      </c>
      <c r="T51">
        <f t="shared" si="15"/>
        <v>27.435796991092403</v>
      </c>
      <c r="U51">
        <f t="shared" si="8"/>
        <v>728.784016</v>
      </c>
      <c r="V51">
        <f t="shared" si="9"/>
        <v>0.19342139337393208</v>
      </c>
      <c r="X51">
        <f t="shared" si="0"/>
        <v>-11</v>
      </c>
      <c r="Y51">
        <f t="shared" si="1"/>
        <v>4.8275</v>
      </c>
      <c r="Z51">
        <f t="shared" si="10"/>
        <v>-0.33891335344475526</v>
      </c>
      <c r="AA51">
        <f t="shared" si="16"/>
        <v>27.435796991092403</v>
      </c>
      <c r="AB51">
        <f t="shared" si="11"/>
        <v>728.784016</v>
      </c>
      <c r="AC51">
        <f t="shared" si="12"/>
        <v>0.19342139337393208</v>
      </c>
      <c r="AE51">
        <f t="shared" si="2"/>
        <v>-11</v>
      </c>
      <c r="AF51">
        <f t="shared" si="3"/>
        <v>4.8275</v>
      </c>
      <c r="AG51">
        <f t="shared" si="13"/>
        <v>-0.33891335344475526</v>
      </c>
      <c r="AH51">
        <f t="shared" si="17"/>
        <v>27.435796991092403</v>
      </c>
      <c r="AI51">
        <f t="shared" si="18"/>
        <v>728.784016</v>
      </c>
      <c r="AJ51">
        <f t="shared" si="19"/>
        <v>0.19342139337393208</v>
      </c>
      <c r="AL51">
        <f t="shared" si="4"/>
        <v>0.27435796991092404</v>
      </c>
    </row>
    <row r="52" spans="1:38" ht="12.75">
      <c r="A52">
        <v>1984</v>
      </c>
      <c r="B52" t="s">
        <v>133</v>
      </c>
      <c r="C52">
        <v>26.755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10</v>
      </c>
      <c r="N52">
        <v>4.79025</v>
      </c>
      <c r="O52">
        <f t="shared" si="14"/>
        <v>-0.24099999999999966</v>
      </c>
      <c r="P52">
        <f t="shared" si="5"/>
        <v>0.058080999999999834</v>
      </c>
      <c r="Q52">
        <f t="shared" si="6"/>
        <v>512757.71284455055</v>
      </c>
      <c r="S52">
        <f t="shared" si="7"/>
        <v>-0.6381763584302484</v>
      </c>
      <c r="T52">
        <f t="shared" si="15"/>
        <v>26.797620632662156</v>
      </c>
      <c r="U52">
        <f t="shared" si="8"/>
        <v>715.830025</v>
      </c>
      <c r="V52">
        <f t="shared" si="9"/>
        <v>0.0018165183285225042</v>
      </c>
      <c r="X52">
        <f t="shared" si="0"/>
        <v>10</v>
      </c>
      <c r="Y52">
        <f t="shared" si="1"/>
        <v>4.79025</v>
      </c>
      <c r="Z52">
        <f t="shared" si="10"/>
        <v>-0.6381763584302484</v>
      </c>
      <c r="AA52">
        <f t="shared" si="16"/>
        <v>26.797620632662156</v>
      </c>
      <c r="AB52">
        <f t="shared" si="11"/>
        <v>715.830025</v>
      </c>
      <c r="AC52">
        <f t="shared" si="12"/>
        <v>0.0018165183285225042</v>
      </c>
      <c r="AE52">
        <f t="shared" si="2"/>
        <v>10</v>
      </c>
      <c r="AF52">
        <f t="shared" si="3"/>
        <v>4.79025</v>
      </c>
      <c r="AG52">
        <f t="shared" si="13"/>
        <v>-0.6381763584302484</v>
      </c>
      <c r="AH52">
        <f t="shared" si="17"/>
        <v>26.797620632662156</v>
      </c>
      <c r="AI52">
        <f t="shared" si="18"/>
        <v>715.830025</v>
      </c>
      <c r="AJ52">
        <f t="shared" si="19"/>
        <v>0.0018165183285225042</v>
      </c>
      <c r="AL52">
        <f t="shared" si="4"/>
        <v>0.26797620632662156</v>
      </c>
    </row>
    <row r="53" spans="1:38" ht="12.75">
      <c r="A53">
        <v>1984</v>
      </c>
      <c r="B53" t="s">
        <v>134</v>
      </c>
      <c r="C53">
        <v>26.859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</v>
      </c>
      <c r="N53">
        <v>4.74475</v>
      </c>
      <c r="O53">
        <f t="shared" si="14"/>
        <v>0.10400000000000276</v>
      </c>
      <c r="P53">
        <f t="shared" si="5"/>
        <v>0.010816000000000573</v>
      </c>
      <c r="Q53">
        <f t="shared" si="6"/>
        <v>520276.4035341383</v>
      </c>
      <c r="S53">
        <f t="shared" si="7"/>
        <v>0.19693661223799808</v>
      </c>
      <c r="T53">
        <f t="shared" si="15"/>
        <v>26.994557244900154</v>
      </c>
      <c r="U53">
        <f t="shared" si="8"/>
        <v>721.4058810000001</v>
      </c>
      <c r="V53">
        <f t="shared" si="9"/>
        <v>0.018375766644919807</v>
      </c>
      <c r="X53">
        <f t="shared" si="0"/>
        <v>4</v>
      </c>
      <c r="Y53">
        <f t="shared" si="1"/>
        <v>4.74475</v>
      </c>
      <c r="Z53">
        <f t="shared" si="10"/>
        <v>0.19693661223799808</v>
      </c>
      <c r="AA53">
        <f t="shared" si="16"/>
        <v>26.994557244900154</v>
      </c>
      <c r="AB53">
        <f t="shared" si="11"/>
        <v>721.4058810000001</v>
      </c>
      <c r="AC53">
        <f t="shared" si="12"/>
        <v>0.018375766644919807</v>
      </c>
      <c r="AE53">
        <f t="shared" si="2"/>
        <v>4</v>
      </c>
      <c r="AF53">
        <f t="shared" si="3"/>
        <v>4.74475</v>
      </c>
      <c r="AG53">
        <f t="shared" si="13"/>
        <v>0.19693661223799808</v>
      </c>
      <c r="AH53">
        <f t="shared" si="17"/>
        <v>26.994557244900154</v>
      </c>
      <c r="AI53">
        <f t="shared" si="18"/>
        <v>721.4058810000001</v>
      </c>
      <c r="AJ53">
        <f t="shared" si="19"/>
        <v>0.018375766644919807</v>
      </c>
      <c r="AL53">
        <f aca="true" t="shared" si="20" ref="AL53:AL84">T53/100</f>
        <v>0.2699455724490015</v>
      </c>
    </row>
    <row r="54" spans="1:38" ht="12.75">
      <c r="A54">
        <v>1984</v>
      </c>
      <c r="B54" t="s">
        <v>135</v>
      </c>
      <c r="C54">
        <v>26.631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5</v>
      </c>
      <c r="N54">
        <v>4.67</v>
      </c>
      <c r="O54">
        <f t="shared" si="14"/>
        <v>-0.22800000000000153</v>
      </c>
      <c r="P54">
        <f t="shared" si="5"/>
        <v>0.0519840000000007</v>
      </c>
      <c r="Q54">
        <f aca="true" t="shared" si="21" ref="Q54:Q85">(O54-U54)^2</f>
        <v>503302.50428306183</v>
      </c>
      <c r="S54">
        <f aca="true" t="shared" si="22" ref="S54:S85">constant+bmajor*($D54)+bdnet_tone*($M53-$M52)+bdMAhom*($N53-$N52)+ecrate*($T53-(bhom*$N52+bnet_tone*$M52+ecconstant))</f>
        <v>-0.14986325177038512</v>
      </c>
      <c r="T54">
        <f t="shared" si="15"/>
        <v>26.84469399312977</v>
      </c>
      <c r="U54">
        <f aca="true" t="shared" si="23" ref="U54:U85">C54^2</f>
        <v>709.210161</v>
      </c>
      <c r="V54">
        <f t="shared" si="9"/>
        <v>0.04566512269974605</v>
      </c>
      <c r="X54">
        <f t="shared" si="0"/>
        <v>5</v>
      </c>
      <c r="Y54">
        <f t="shared" si="1"/>
        <v>4.67</v>
      </c>
      <c r="Z54">
        <f aca="true" t="shared" si="24" ref="Z54:Z85">constant+bmajor*($D54)+bdnet_tone*($X53-$X52)+bdMAhom*($Y53-$Y52)+ecrate*($AA53-(bhom*$Y52+bnet_tone*$X52+ecconstant))</f>
        <v>-0.14986325177038512</v>
      </c>
      <c r="AA54">
        <f t="shared" si="16"/>
        <v>26.84469399312977</v>
      </c>
      <c r="AB54">
        <f t="shared" si="11"/>
        <v>709.210161</v>
      </c>
      <c r="AC54">
        <f t="shared" si="12"/>
        <v>0.04566512269974605</v>
      </c>
      <c r="AE54">
        <f t="shared" si="2"/>
        <v>5</v>
      </c>
      <c r="AF54">
        <f t="shared" si="3"/>
        <v>4.67</v>
      </c>
      <c r="AG54">
        <f aca="true" t="shared" si="25" ref="AG54:AG85">constant+bmajor*($D54)+bdnet_tone*($AE53-$AE52)+bdMAhom*($AF53-$AF52)+ecrate*($AH53-(bhom*$AF52+bnet_tone*$AE52+ecconstant))</f>
        <v>-0.14986325177038512</v>
      </c>
      <c r="AH54">
        <f t="shared" si="17"/>
        <v>26.84469399312977</v>
      </c>
      <c r="AI54">
        <f t="shared" si="18"/>
        <v>709.210161</v>
      </c>
      <c r="AJ54">
        <f t="shared" si="19"/>
        <v>0.04566512269974605</v>
      </c>
      <c r="AL54">
        <f t="shared" si="20"/>
        <v>0.2684469399312977</v>
      </c>
    </row>
    <row r="55" spans="1:38" ht="12.75">
      <c r="A55">
        <v>1984</v>
      </c>
      <c r="B55" t="s">
        <v>136</v>
      </c>
      <c r="C55">
        <v>26.269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5</v>
      </c>
      <c r="N55">
        <v>4.67225</v>
      </c>
      <c r="O55">
        <f t="shared" si="14"/>
        <v>-0.3620000000000019</v>
      </c>
      <c r="P55">
        <f t="shared" si="5"/>
        <v>0.13104400000000135</v>
      </c>
      <c r="Q55">
        <f t="shared" si="21"/>
        <v>476683.0365688142</v>
      </c>
      <c r="S55">
        <f t="shared" si="22"/>
        <v>-0.020491748965785178</v>
      </c>
      <c r="T55">
        <f t="shared" si="15"/>
        <v>26.824202244163985</v>
      </c>
      <c r="U55">
        <f t="shared" si="23"/>
        <v>690.060361</v>
      </c>
      <c r="V55">
        <f t="shared" si="9"/>
        <v>0.3082495319247267</v>
      </c>
      <c r="X55">
        <f t="shared" si="0"/>
        <v>5</v>
      </c>
      <c r="Y55">
        <f t="shared" si="1"/>
        <v>4.67225</v>
      </c>
      <c r="Z55">
        <f t="shared" si="24"/>
        <v>-0.020491748965785178</v>
      </c>
      <c r="AA55">
        <f t="shared" si="16"/>
        <v>26.824202244163985</v>
      </c>
      <c r="AB55">
        <f t="shared" si="11"/>
        <v>690.060361</v>
      </c>
      <c r="AC55">
        <f t="shared" si="12"/>
        <v>0.3082495319247267</v>
      </c>
      <c r="AE55">
        <f t="shared" si="2"/>
        <v>5</v>
      </c>
      <c r="AF55">
        <f t="shared" si="3"/>
        <v>4.67225</v>
      </c>
      <c r="AG55">
        <f t="shared" si="25"/>
        <v>-0.020491748965785178</v>
      </c>
      <c r="AH55">
        <f t="shared" si="17"/>
        <v>26.824202244163985</v>
      </c>
      <c r="AI55">
        <f t="shared" si="18"/>
        <v>690.060361</v>
      </c>
      <c r="AJ55">
        <f t="shared" si="19"/>
        <v>0.3082495319247267</v>
      </c>
      <c r="AL55">
        <f t="shared" si="20"/>
        <v>0.26824202244163986</v>
      </c>
    </row>
    <row r="56" spans="1:38" ht="12.75">
      <c r="A56">
        <v>1985</v>
      </c>
      <c r="B56" t="s">
        <v>137</v>
      </c>
      <c r="C56">
        <v>25.55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4.70725</v>
      </c>
      <c r="O56">
        <f t="shared" si="14"/>
        <v>-0.7189999999999976</v>
      </c>
      <c r="P56">
        <f t="shared" si="5"/>
        <v>0.5169609999999966</v>
      </c>
      <c r="Q56">
        <f t="shared" si="21"/>
        <v>427090.3509622501</v>
      </c>
      <c r="S56">
        <f t="shared" si="22"/>
        <v>-0.2365785680793053</v>
      </c>
      <c r="T56">
        <f t="shared" si="15"/>
        <v>26.58762367608468</v>
      </c>
      <c r="U56">
        <f t="shared" si="23"/>
        <v>652.8025</v>
      </c>
      <c r="V56">
        <f t="shared" si="9"/>
        <v>1.0766628931714808</v>
      </c>
      <c r="X56">
        <f t="shared" si="0"/>
        <v>2</v>
      </c>
      <c r="Y56">
        <f t="shared" si="1"/>
        <v>4.70725</v>
      </c>
      <c r="Z56">
        <f t="shared" si="24"/>
        <v>-0.2365785680793053</v>
      </c>
      <c r="AA56">
        <f t="shared" si="16"/>
        <v>26.58762367608468</v>
      </c>
      <c r="AB56">
        <f t="shared" si="11"/>
        <v>652.8025</v>
      </c>
      <c r="AC56">
        <f t="shared" si="12"/>
        <v>1.0766628931714808</v>
      </c>
      <c r="AE56">
        <f t="shared" si="2"/>
        <v>2</v>
      </c>
      <c r="AF56">
        <f t="shared" si="3"/>
        <v>4.70725</v>
      </c>
      <c r="AG56">
        <f t="shared" si="25"/>
        <v>-0.2365785680793053</v>
      </c>
      <c r="AH56">
        <f t="shared" si="17"/>
        <v>26.58762367608468</v>
      </c>
      <c r="AI56">
        <f t="shared" si="18"/>
        <v>652.8025</v>
      </c>
      <c r="AJ56">
        <f t="shared" si="19"/>
        <v>1.0766628931714808</v>
      </c>
      <c r="AL56">
        <f t="shared" si="20"/>
        <v>0.26587623676084676</v>
      </c>
    </row>
    <row r="57" spans="1:38" ht="12.75">
      <c r="A57">
        <v>1985</v>
      </c>
      <c r="B57" t="s">
        <v>138</v>
      </c>
      <c r="C57">
        <v>26.296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4.718</v>
      </c>
      <c r="O57">
        <f t="shared" si="14"/>
        <v>0.7459999999999987</v>
      </c>
      <c r="P57">
        <f t="shared" si="5"/>
        <v>0.556515999999998</v>
      </c>
      <c r="Q57">
        <f t="shared" si="21"/>
        <v>477112.92827243544</v>
      </c>
      <c r="S57">
        <f t="shared" si="22"/>
        <v>-0.36121136578979907</v>
      </c>
      <c r="T57">
        <f t="shared" si="15"/>
        <v>26.22641231029488</v>
      </c>
      <c r="U57">
        <f t="shared" si="23"/>
        <v>691.479616</v>
      </c>
      <c r="V57">
        <f t="shared" si="9"/>
        <v>0.0048424465584960595</v>
      </c>
      <c r="X57">
        <f t="shared" si="0"/>
        <v>1</v>
      </c>
      <c r="Y57">
        <f t="shared" si="1"/>
        <v>4.718</v>
      </c>
      <c r="Z57">
        <f t="shared" si="24"/>
        <v>-0.36121136578979907</v>
      </c>
      <c r="AA57">
        <f t="shared" si="16"/>
        <v>26.22641231029488</v>
      </c>
      <c r="AB57">
        <f t="shared" si="11"/>
        <v>691.479616</v>
      </c>
      <c r="AC57">
        <f t="shared" si="12"/>
        <v>0.0048424465584960595</v>
      </c>
      <c r="AE57">
        <f t="shared" si="2"/>
        <v>1</v>
      </c>
      <c r="AF57">
        <f t="shared" si="3"/>
        <v>4.718</v>
      </c>
      <c r="AG57">
        <f t="shared" si="25"/>
        <v>-0.36121136578979907</v>
      </c>
      <c r="AH57">
        <f t="shared" si="17"/>
        <v>26.22641231029488</v>
      </c>
      <c r="AI57">
        <f t="shared" si="18"/>
        <v>691.479616</v>
      </c>
      <c r="AJ57">
        <f t="shared" si="19"/>
        <v>0.0048424465584960595</v>
      </c>
      <c r="AL57">
        <f t="shared" si="20"/>
        <v>0.2622641231029488</v>
      </c>
    </row>
    <row r="58" spans="1:38" ht="12.75">
      <c r="A58">
        <v>1985</v>
      </c>
      <c r="B58" t="s">
        <v>139</v>
      </c>
      <c r="C58">
        <v>30.036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4.7985</v>
      </c>
      <c r="O58">
        <f t="shared" si="14"/>
        <v>3.740000000000002</v>
      </c>
      <c r="P58">
        <f t="shared" si="5"/>
        <v>13.987600000000015</v>
      </c>
      <c r="Q58">
        <f t="shared" si="21"/>
        <v>807160.8251063197</v>
      </c>
      <c r="S58">
        <f t="shared" si="22"/>
        <v>-0.2390953876989292</v>
      </c>
      <c r="T58">
        <f t="shared" si="15"/>
        <v>25.98731692259595</v>
      </c>
      <c r="U58">
        <f t="shared" si="23"/>
        <v>902.1612960000001</v>
      </c>
      <c r="V58">
        <f t="shared" si="9"/>
        <v>16.391834661257928</v>
      </c>
      <c r="X58">
        <f t="shared" si="0"/>
        <v>1</v>
      </c>
      <c r="Y58">
        <f t="shared" si="1"/>
        <v>4.7985</v>
      </c>
      <c r="Z58">
        <f t="shared" si="24"/>
        <v>-0.2390953876989292</v>
      </c>
      <c r="AA58">
        <f t="shared" si="16"/>
        <v>25.98731692259595</v>
      </c>
      <c r="AB58">
        <f t="shared" si="11"/>
        <v>902.1612960000001</v>
      </c>
      <c r="AC58">
        <f t="shared" si="12"/>
        <v>16.391834661257928</v>
      </c>
      <c r="AE58">
        <f t="shared" si="2"/>
        <v>1</v>
      </c>
      <c r="AF58">
        <f t="shared" si="3"/>
        <v>4.7985</v>
      </c>
      <c r="AG58">
        <f t="shared" si="25"/>
        <v>-0.2390953876989292</v>
      </c>
      <c r="AH58">
        <f t="shared" si="17"/>
        <v>25.98731692259595</v>
      </c>
      <c r="AI58">
        <f t="shared" si="18"/>
        <v>902.1612960000001</v>
      </c>
      <c r="AJ58">
        <f t="shared" si="19"/>
        <v>16.391834661257928</v>
      </c>
      <c r="AL58">
        <f t="shared" si="20"/>
        <v>0.2598731692259595</v>
      </c>
    </row>
    <row r="59" spans="1:38" ht="12.75">
      <c r="A59">
        <v>1985</v>
      </c>
      <c r="B59" t="s">
        <v>140</v>
      </c>
      <c r="C59">
        <v>27.742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-2</v>
      </c>
      <c r="N59">
        <v>4.74525</v>
      </c>
      <c r="O59">
        <f t="shared" si="14"/>
        <v>-2.2940000000000005</v>
      </c>
      <c r="P59">
        <f t="shared" si="5"/>
        <v>5.262436000000002</v>
      </c>
      <c r="Q59">
        <f t="shared" si="21"/>
        <v>595849.0064610541</v>
      </c>
      <c r="S59">
        <f t="shared" si="22"/>
        <v>-0.33962120517146477</v>
      </c>
      <c r="T59">
        <f t="shared" si="15"/>
        <v>25.647695717424487</v>
      </c>
      <c r="U59">
        <f t="shared" si="23"/>
        <v>769.618564</v>
      </c>
      <c r="V59">
        <f t="shared" si="9"/>
        <v>4.386110428014139</v>
      </c>
      <c r="X59">
        <f t="shared" si="0"/>
        <v>-2</v>
      </c>
      <c r="Y59">
        <f t="shared" si="1"/>
        <v>4.74525</v>
      </c>
      <c r="Z59">
        <f t="shared" si="24"/>
        <v>-0.33962120517146477</v>
      </c>
      <c r="AA59">
        <f t="shared" si="16"/>
        <v>25.647695717424487</v>
      </c>
      <c r="AB59">
        <f t="shared" si="11"/>
        <v>769.618564</v>
      </c>
      <c r="AC59">
        <f t="shared" si="12"/>
        <v>4.386110428014139</v>
      </c>
      <c r="AE59">
        <f t="shared" si="2"/>
        <v>-2</v>
      </c>
      <c r="AF59">
        <f t="shared" si="3"/>
        <v>4.74525</v>
      </c>
      <c r="AG59">
        <f t="shared" si="25"/>
        <v>-0.33962120517146477</v>
      </c>
      <c r="AH59">
        <f t="shared" si="17"/>
        <v>25.647695717424487</v>
      </c>
      <c r="AI59">
        <f t="shared" si="18"/>
        <v>769.618564</v>
      </c>
      <c r="AJ59">
        <f t="shared" si="19"/>
        <v>4.386110428014139</v>
      </c>
      <c r="AL59">
        <f t="shared" si="20"/>
        <v>0.25647695717424485</v>
      </c>
    </row>
    <row r="60" spans="1:38" ht="12.75">
      <c r="A60">
        <v>1986</v>
      </c>
      <c r="B60" t="s">
        <v>141</v>
      </c>
      <c r="C60">
        <v>25.557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-1</v>
      </c>
      <c r="N60">
        <v>4.814</v>
      </c>
      <c r="O60">
        <f t="shared" si="14"/>
        <v>-2.1850000000000023</v>
      </c>
      <c r="P60">
        <f t="shared" si="5"/>
        <v>4.77422500000001</v>
      </c>
      <c r="Q60">
        <f t="shared" si="21"/>
        <v>429477.39538687194</v>
      </c>
      <c r="S60">
        <f t="shared" si="22"/>
        <v>-0.03303612594193968</v>
      </c>
      <c r="T60">
        <f t="shared" si="15"/>
        <v>25.614659591482546</v>
      </c>
      <c r="U60">
        <f t="shared" si="23"/>
        <v>653.1602489999999</v>
      </c>
      <c r="V60">
        <f t="shared" si="9"/>
        <v>0.0033246284899342655</v>
      </c>
      <c r="X60">
        <f t="shared" si="0"/>
        <v>-1</v>
      </c>
      <c r="Y60">
        <f t="shared" si="1"/>
        <v>4.814</v>
      </c>
      <c r="Z60">
        <f t="shared" si="24"/>
        <v>-0.03303612594193968</v>
      </c>
      <c r="AA60">
        <f t="shared" si="16"/>
        <v>25.614659591482546</v>
      </c>
      <c r="AB60">
        <f t="shared" si="11"/>
        <v>653.1602489999999</v>
      </c>
      <c r="AC60">
        <f t="shared" si="12"/>
        <v>0.0033246284899342655</v>
      </c>
      <c r="AE60">
        <f t="shared" si="2"/>
        <v>-1</v>
      </c>
      <c r="AF60">
        <f t="shared" si="3"/>
        <v>4.814</v>
      </c>
      <c r="AG60">
        <f t="shared" si="25"/>
        <v>-0.03303612594193968</v>
      </c>
      <c r="AH60">
        <f t="shared" si="17"/>
        <v>25.614659591482546</v>
      </c>
      <c r="AI60">
        <f t="shared" si="18"/>
        <v>653.1602489999999</v>
      </c>
      <c r="AJ60">
        <f t="shared" si="19"/>
        <v>0.0033246284899342655</v>
      </c>
      <c r="AL60">
        <f t="shared" si="20"/>
        <v>0.25614659591482547</v>
      </c>
    </row>
    <row r="61" spans="1:38" ht="12.75">
      <c r="A61">
        <v>1986</v>
      </c>
      <c r="B61" t="s">
        <v>142</v>
      </c>
      <c r="C61">
        <v>23.45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9</v>
      </c>
      <c r="N61">
        <v>4.99775</v>
      </c>
      <c r="O61">
        <f t="shared" si="14"/>
        <v>-2.1069999999999993</v>
      </c>
      <c r="P61">
        <f t="shared" si="5"/>
        <v>4.439448999999997</v>
      </c>
      <c r="Q61">
        <f t="shared" si="21"/>
        <v>304714.4880902499</v>
      </c>
      <c r="S61">
        <f t="shared" si="22"/>
        <v>-0.2791964825977048</v>
      </c>
      <c r="T61">
        <f t="shared" si="15"/>
        <v>25.33546310888484</v>
      </c>
      <c r="U61">
        <f t="shared" si="23"/>
        <v>549.9024999999999</v>
      </c>
      <c r="V61">
        <f t="shared" si="9"/>
        <v>3.5549711349656943</v>
      </c>
      <c r="X61">
        <f t="shared" si="0"/>
        <v>9</v>
      </c>
      <c r="Y61">
        <f t="shared" si="1"/>
        <v>4.99775</v>
      </c>
      <c r="Z61">
        <f t="shared" si="24"/>
        <v>-0.2791964825977048</v>
      </c>
      <c r="AA61">
        <f t="shared" si="16"/>
        <v>25.33546310888484</v>
      </c>
      <c r="AB61">
        <f t="shared" si="11"/>
        <v>549.9024999999999</v>
      </c>
      <c r="AC61">
        <f t="shared" si="12"/>
        <v>3.5549711349656943</v>
      </c>
      <c r="AE61">
        <f t="shared" si="2"/>
        <v>9</v>
      </c>
      <c r="AF61">
        <f t="shared" si="3"/>
        <v>4.99775</v>
      </c>
      <c r="AG61">
        <f t="shared" si="25"/>
        <v>-0.2791964825977048</v>
      </c>
      <c r="AH61">
        <f t="shared" si="17"/>
        <v>25.33546310888484</v>
      </c>
      <c r="AI61">
        <f t="shared" si="18"/>
        <v>549.9024999999999</v>
      </c>
      <c r="AJ61">
        <f t="shared" si="19"/>
        <v>3.5549711349656943</v>
      </c>
      <c r="AL61">
        <f t="shared" si="20"/>
        <v>0.2533546310888484</v>
      </c>
    </row>
    <row r="62" spans="1:38" ht="12.75">
      <c r="A62">
        <v>1986</v>
      </c>
      <c r="B62" t="s">
        <v>143</v>
      </c>
      <c r="C62">
        <v>24.439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7</v>
      </c>
      <c r="N62">
        <v>5.192</v>
      </c>
      <c r="O62">
        <f t="shared" si="14"/>
        <v>0.9890000000000008</v>
      </c>
      <c r="P62">
        <f t="shared" si="5"/>
        <v>0.9781210000000016</v>
      </c>
      <c r="Q62">
        <f t="shared" si="21"/>
        <v>355544.7354540698</v>
      </c>
      <c r="S62">
        <f t="shared" si="22"/>
        <v>-0.1345950258702366</v>
      </c>
      <c r="T62">
        <f t="shared" si="15"/>
        <v>25.200868083014605</v>
      </c>
      <c r="U62">
        <f t="shared" si="23"/>
        <v>597.264721</v>
      </c>
      <c r="V62">
        <f t="shared" si="9"/>
        <v>0.5804429759163486</v>
      </c>
      <c r="X62">
        <f t="shared" si="0"/>
        <v>7</v>
      </c>
      <c r="Y62">
        <f t="shared" si="1"/>
        <v>5.192</v>
      </c>
      <c r="Z62">
        <f t="shared" si="24"/>
        <v>-0.1345950258702366</v>
      </c>
      <c r="AA62">
        <f t="shared" si="16"/>
        <v>25.200868083014605</v>
      </c>
      <c r="AB62">
        <f t="shared" si="11"/>
        <v>597.264721</v>
      </c>
      <c r="AC62">
        <f t="shared" si="12"/>
        <v>0.5804429759163486</v>
      </c>
      <c r="AE62">
        <f t="shared" si="2"/>
        <v>7</v>
      </c>
      <c r="AF62">
        <f t="shared" si="3"/>
        <v>5.192</v>
      </c>
      <c r="AG62">
        <f t="shared" si="25"/>
        <v>-0.1345950258702366</v>
      </c>
      <c r="AH62">
        <f t="shared" si="17"/>
        <v>25.200868083014605</v>
      </c>
      <c r="AI62">
        <f t="shared" si="18"/>
        <v>597.264721</v>
      </c>
      <c r="AJ62">
        <f t="shared" si="19"/>
        <v>0.5804429759163486</v>
      </c>
      <c r="AL62">
        <f t="shared" si="20"/>
        <v>0.25200868083014605</v>
      </c>
    </row>
    <row r="63" spans="1:38" ht="12.75">
      <c r="A63">
        <v>1986</v>
      </c>
      <c r="B63" t="s">
        <v>144</v>
      </c>
      <c r="C63">
        <v>26.667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-5</v>
      </c>
      <c r="N63">
        <v>5.15225</v>
      </c>
      <c r="O63">
        <f t="shared" si="14"/>
        <v>2.2280000000000015</v>
      </c>
      <c r="P63">
        <f t="shared" si="5"/>
        <v>4.963984000000007</v>
      </c>
      <c r="Q63">
        <f t="shared" si="21"/>
        <v>502540.4704249905</v>
      </c>
      <c r="S63">
        <f t="shared" si="22"/>
        <v>-0.1463475638180321</v>
      </c>
      <c r="T63">
        <f t="shared" si="15"/>
        <v>25.054520519196572</v>
      </c>
      <c r="U63">
        <f t="shared" si="23"/>
        <v>711.1288890000001</v>
      </c>
      <c r="V63">
        <f t="shared" si="9"/>
        <v>2.6000900760120977</v>
      </c>
      <c r="X63">
        <f t="shared" si="0"/>
        <v>-5</v>
      </c>
      <c r="Y63">
        <f t="shared" si="1"/>
        <v>5.15225</v>
      </c>
      <c r="Z63">
        <f t="shared" si="24"/>
        <v>-0.1463475638180321</v>
      </c>
      <c r="AA63">
        <f t="shared" si="16"/>
        <v>25.054520519196572</v>
      </c>
      <c r="AB63">
        <f t="shared" si="11"/>
        <v>711.1288890000001</v>
      </c>
      <c r="AC63">
        <f t="shared" si="12"/>
        <v>2.6000900760120977</v>
      </c>
      <c r="AE63">
        <f t="shared" si="2"/>
        <v>-5</v>
      </c>
      <c r="AF63">
        <f t="shared" si="3"/>
        <v>5.15225</v>
      </c>
      <c r="AG63">
        <f t="shared" si="25"/>
        <v>-0.1463475638180321</v>
      </c>
      <c r="AH63">
        <f t="shared" si="17"/>
        <v>25.054520519196572</v>
      </c>
      <c r="AI63">
        <f t="shared" si="18"/>
        <v>711.1288890000001</v>
      </c>
      <c r="AJ63">
        <f t="shared" si="19"/>
        <v>2.6000900760120977</v>
      </c>
      <c r="AL63">
        <f t="shared" si="20"/>
        <v>0.2505452051919657</v>
      </c>
    </row>
    <row r="64" spans="1:38" ht="12.75">
      <c r="A64">
        <v>1987</v>
      </c>
      <c r="B64" t="s">
        <v>145</v>
      </c>
      <c r="C64">
        <v>26.543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5.17125</v>
      </c>
      <c r="O64">
        <f t="shared" si="14"/>
        <v>-0.12400000000000233</v>
      </c>
      <c r="P64">
        <f t="shared" si="5"/>
        <v>0.015376000000000578</v>
      </c>
      <c r="Q64">
        <f t="shared" si="21"/>
        <v>496538.4562192128</v>
      </c>
      <c r="S64">
        <f t="shared" si="22"/>
        <v>0.142732237291456</v>
      </c>
      <c r="T64">
        <f t="shared" si="15"/>
        <v>25.197252756488027</v>
      </c>
      <c r="U64">
        <f t="shared" si="23"/>
        <v>704.530849</v>
      </c>
      <c r="V64">
        <f t="shared" si="9"/>
        <v>1.8110356434200725</v>
      </c>
      <c r="X64">
        <f t="shared" si="0"/>
        <v>0</v>
      </c>
      <c r="Y64">
        <f t="shared" si="1"/>
        <v>5.17125</v>
      </c>
      <c r="Z64">
        <f t="shared" si="24"/>
        <v>0.142732237291456</v>
      </c>
      <c r="AA64">
        <f t="shared" si="16"/>
        <v>25.197252756488027</v>
      </c>
      <c r="AB64">
        <f t="shared" si="11"/>
        <v>704.530849</v>
      </c>
      <c r="AC64">
        <f t="shared" si="12"/>
        <v>1.8110356434200725</v>
      </c>
      <c r="AE64">
        <f t="shared" si="2"/>
        <v>0</v>
      </c>
      <c r="AF64">
        <f t="shared" si="3"/>
        <v>5.17125</v>
      </c>
      <c r="AG64">
        <f t="shared" si="25"/>
        <v>0.142732237291456</v>
      </c>
      <c r="AH64">
        <f t="shared" si="17"/>
        <v>25.197252756488027</v>
      </c>
      <c r="AI64">
        <f t="shared" si="18"/>
        <v>704.530849</v>
      </c>
      <c r="AJ64">
        <f t="shared" si="19"/>
        <v>1.8110356434200725</v>
      </c>
      <c r="AL64">
        <f t="shared" si="20"/>
        <v>0.25197252756488026</v>
      </c>
    </row>
    <row r="65" spans="1:38" ht="12.75">
      <c r="A65">
        <v>1987</v>
      </c>
      <c r="B65" t="s">
        <v>146</v>
      </c>
      <c r="C65">
        <v>32.54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11</v>
      </c>
      <c r="N65">
        <v>5.1165</v>
      </c>
      <c r="O65">
        <f t="shared" si="14"/>
        <v>5.997</v>
      </c>
      <c r="P65">
        <f t="shared" si="5"/>
        <v>35.964009</v>
      </c>
      <c r="Q65">
        <f t="shared" si="21"/>
        <v>1108502.8087411597</v>
      </c>
      <c r="S65">
        <f t="shared" si="22"/>
        <v>0.19117492667167185</v>
      </c>
      <c r="T65">
        <f t="shared" si="15"/>
        <v>25.388427683159698</v>
      </c>
      <c r="U65">
        <f t="shared" si="23"/>
        <v>1058.8516</v>
      </c>
      <c r="V65">
        <f t="shared" si="9"/>
        <v>51.14498660299655</v>
      </c>
      <c r="X65">
        <f t="shared" si="0"/>
        <v>11</v>
      </c>
      <c r="Y65">
        <f t="shared" si="1"/>
        <v>5.1165</v>
      </c>
      <c r="Z65">
        <f t="shared" si="24"/>
        <v>0.19117492667167185</v>
      </c>
      <c r="AA65">
        <f t="shared" si="16"/>
        <v>25.388427683159698</v>
      </c>
      <c r="AB65">
        <f t="shared" si="11"/>
        <v>1058.8516</v>
      </c>
      <c r="AC65">
        <f t="shared" si="12"/>
        <v>51.14498660299655</v>
      </c>
      <c r="AE65">
        <f t="shared" si="2"/>
        <v>11</v>
      </c>
      <c r="AF65">
        <f t="shared" si="3"/>
        <v>5.1165</v>
      </c>
      <c r="AG65">
        <f t="shared" si="25"/>
        <v>0.19117492667167185</v>
      </c>
      <c r="AH65">
        <f t="shared" si="17"/>
        <v>25.388427683159698</v>
      </c>
      <c r="AI65">
        <f t="shared" si="18"/>
        <v>1058.8516</v>
      </c>
      <c r="AJ65">
        <f t="shared" si="19"/>
        <v>51.14498660299655</v>
      </c>
      <c r="AL65">
        <f t="shared" si="20"/>
        <v>0.253884276831597</v>
      </c>
    </row>
    <row r="66" spans="1:38" ht="12.75">
      <c r="A66">
        <v>1987</v>
      </c>
      <c r="B66" t="s">
        <v>147</v>
      </c>
      <c r="C66">
        <v>35.448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</v>
      </c>
      <c r="N66">
        <v>4.9495</v>
      </c>
      <c r="O66">
        <f t="shared" si="14"/>
        <v>2.9080000000000013</v>
      </c>
      <c r="P66">
        <f t="shared" si="5"/>
        <v>8.456464000000008</v>
      </c>
      <c r="Q66">
        <f t="shared" si="21"/>
        <v>1571645.1022465117</v>
      </c>
      <c r="S66">
        <f t="shared" si="22"/>
        <v>0.6502842043734033</v>
      </c>
      <c r="T66">
        <f t="shared" si="15"/>
        <v>26.0387118875331</v>
      </c>
      <c r="U66">
        <f t="shared" si="23"/>
        <v>1256.560704</v>
      </c>
      <c r="V66">
        <f t="shared" si="9"/>
        <v>88.53470278341092</v>
      </c>
      <c r="X66">
        <f t="shared" si="0"/>
        <v>10</v>
      </c>
      <c r="Y66">
        <f t="shared" si="1"/>
        <v>4.9495</v>
      </c>
      <c r="Z66">
        <f t="shared" si="24"/>
        <v>0.6502842043734033</v>
      </c>
      <c r="AA66">
        <f t="shared" si="16"/>
        <v>26.0387118875331</v>
      </c>
      <c r="AB66">
        <f t="shared" si="11"/>
        <v>1256.560704</v>
      </c>
      <c r="AC66">
        <f t="shared" si="12"/>
        <v>88.53470278341092</v>
      </c>
      <c r="AE66">
        <f t="shared" si="2"/>
        <v>10</v>
      </c>
      <c r="AF66">
        <f t="shared" si="3"/>
        <v>4.9495</v>
      </c>
      <c r="AG66">
        <f t="shared" si="25"/>
        <v>0.6502842043734033</v>
      </c>
      <c r="AH66">
        <f t="shared" si="17"/>
        <v>26.0387118875331</v>
      </c>
      <c r="AI66">
        <f t="shared" si="18"/>
        <v>1256.560704</v>
      </c>
      <c r="AJ66">
        <f t="shared" si="19"/>
        <v>88.53470278341092</v>
      </c>
      <c r="AL66">
        <f t="shared" si="20"/>
        <v>0.260387118875331</v>
      </c>
    </row>
    <row r="67" spans="1:38" ht="12.75">
      <c r="A67">
        <v>1987</v>
      </c>
      <c r="B67" t="s">
        <v>148</v>
      </c>
      <c r="C67">
        <v>36.955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-3</v>
      </c>
      <c r="N67">
        <v>5.02525</v>
      </c>
      <c r="O67">
        <f t="shared" si="14"/>
        <v>1.506999999999998</v>
      </c>
      <c r="P67">
        <f t="shared" si="5"/>
        <v>2.271048999999994</v>
      </c>
      <c r="Q67">
        <f t="shared" si="21"/>
        <v>1860946.21543325</v>
      </c>
      <c r="S67">
        <f t="shared" si="22"/>
        <v>0.6589989787063282</v>
      </c>
      <c r="T67">
        <f t="shared" si="15"/>
        <v>26.69771086623943</v>
      </c>
      <c r="U67">
        <f t="shared" si="23"/>
        <v>1365.6720249999998</v>
      </c>
      <c r="V67">
        <f t="shared" si="9"/>
        <v>105.21198037356264</v>
      </c>
      <c r="X67">
        <f t="shared" si="0"/>
        <v>-3</v>
      </c>
      <c r="Y67">
        <f t="shared" si="1"/>
        <v>5.02525</v>
      </c>
      <c r="Z67">
        <f t="shared" si="24"/>
        <v>0.6589989787063282</v>
      </c>
      <c r="AA67">
        <f t="shared" si="16"/>
        <v>26.69771086623943</v>
      </c>
      <c r="AB67">
        <f t="shared" si="11"/>
        <v>1365.6720249999998</v>
      </c>
      <c r="AC67">
        <f t="shared" si="12"/>
        <v>105.21198037356264</v>
      </c>
      <c r="AE67">
        <f t="shared" si="2"/>
        <v>-3</v>
      </c>
      <c r="AF67">
        <f t="shared" si="3"/>
        <v>5.02525</v>
      </c>
      <c r="AG67">
        <f t="shared" si="25"/>
        <v>0.6589989787063282</v>
      </c>
      <c r="AH67">
        <f t="shared" si="17"/>
        <v>26.69771086623943</v>
      </c>
      <c r="AI67">
        <f t="shared" si="18"/>
        <v>1365.6720249999998</v>
      </c>
      <c r="AJ67">
        <f t="shared" si="19"/>
        <v>105.21198037356264</v>
      </c>
      <c r="AL67">
        <f t="shared" si="20"/>
        <v>0.26697710866239427</v>
      </c>
    </row>
    <row r="68" spans="1:38" ht="12.75">
      <c r="A68">
        <v>1988</v>
      </c>
      <c r="B68" t="s">
        <v>149</v>
      </c>
      <c r="C68">
        <v>32.441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5.0045</v>
      </c>
      <c r="O68">
        <f t="shared" si="14"/>
        <v>-4.513999999999996</v>
      </c>
      <c r="P68">
        <f t="shared" si="5"/>
        <v>20.37619599999996</v>
      </c>
      <c r="Q68">
        <f t="shared" si="21"/>
        <v>1117106.2693928154</v>
      </c>
      <c r="S68">
        <f t="shared" si="22"/>
        <v>-0.49288993635989087</v>
      </c>
      <c r="T68">
        <f t="shared" si="15"/>
        <v>26.20482092987954</v>
      </c>
      <c r="U68">
        <f t="shared" si="23"/>
        <v>1052.4184810000002</v>
      </c>
      <c r="V68">
        <f t="shared" si="9"/>
        <v>38.88992939460854</v>
      </c>
      <c r="X68">
        <f t="shared" si="0"/>
        <v>1</v>
      </c>
      <c r="Y68">
        <f t="shared" si="1"/>
        <v>5.0045</v>
      </c>
      <c r="Z68">
        <f t="shared" si="24"/>
        <v>-0.49288993635989087</v>
      </c>
      <c r="AA68">
        <f t="shared" si="16"/>
        <v>26.20482092987954</v>
      </c>
      <c r="AB68">
        <f t="shared" si="11"/>
        <v>1052.4184810000002</v>
      </c>
      <c r="AC68">
        <f t="shared" si="12"/>
        <v>38.88992939460854</v>
      </c>
      <c r="AE68">
        <f t="shared" si="2"/>
        <v>1</v>
      </c>
      <c r="AF68">
        <f t="shared" si="3"/>
        <v>5.0045</v>
      </c>
      <c r="AG68">
        <f t="shared" si="25"/>
        <v>-0.49288993635989087</v>
      </c>
      <c r="AH68">
        <f t="shared" si="17"/>
        <v>26.20482092987954</v>
      </c>
      <c r="AI68">
        <f t="shared" si="18"/>
        <v>1052.4184810000002</v>
      </c>
      <c r="AJ68">
        <f t="shared" si="19"/>
        <v>38.88992939460854</v>
      </c>
      <c r="AL68">
        <f t="shared" si="20"/>
        <v>0.2620482092987954</v>
      </c>
    </row>
    <row r="69" spans="1:38" ht="12.75">
      <c r="A69">
        <v>1988</v>
      </c>
      <c r="B69" t="s">
        <v>150</v>
      </c>
      <c r="C69">
        <v>29.159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4.9785</v>
      </c>
      <c r="O69">
        <f t="shared" si="14"/>
        <v>-3.2820000000000036</v>
      </c>
      <c r="P69">
        <f t="shared" si="5"/>
        <v>10.771524000000024</v>
      </c>
      <c r="Q69">
        <f t="shared" si="21"/>
        <v>728512.2335243769</v>
      </c>
      <c r="S69">
        <f t="shared" si="22"/>
        <v>0.05008347804782312</v>
      </c>
      <c r="T69">
        <f t="shared" si="15"/>
        <v>26.254904407927363</v>
      </c>
      <c r="U69">
        <f t="shared" si="23"/>
        <v>850.2472809999999</v>
      </c>
      <c r="V69">
        <f t="shared" si="9"/>
        <v>8.433771207895715</v>
      </c>
      <c r="X69">
        <f t="shared" si="0"/>
        <v>3</v>
      </c>
      <c r="Y69">
        <f t="shared" si="1"/>
        <v>4.9785</v>
      </c>
      <c r="Z69">
        <f t="shared" si="24"/>
        <v>0.05008347804782312</v>
      </c>
      <c r="AA69">
        <f t="shared" si="16"/>
        <v>26.254904407927363</v>
      </c>
      <c r="AB69">
        <f t="shared" si="11"/>
        <v>850.2472809999999</v>
      </c>
      <c r="AC69">
        <f t="shared" si="12"/>
        <v>8.433771207895715</v>
      </c>
      <c r="AE69">
        <f t="shared" si="2"/>
        <v>3</v>
      </c>
      <c r="AF69">
        <f t="shared" si="3"/>
        <v>4.9785</v>
      </c>
      <c r="AG69">
        <f t="shared" si="25"/>
        <v>0.05008347804782312</v>
      </c>
      <c r="AH69">
        <f t="shared" si="17"/>
        <v>26.254904407927363</v>
      </c>
      <c r="AI69">
        <f t="shared" si="18"/>
        <v>850.2472809999999</v>
      </c>
      <c r="AJ69">
        <f t="shared" si="19"/>
        <v>8.433771207895715</v>
      </c>
      <c r="AL69">
        <f t="shared" si="20"/>
        <v>0.26254904407927365</v>
      </c>
    </row>
    <row r="70" spans="1:38" ht="12.75">
      <c r="A70">
        <v>1988</v>
      </c>
      <c r="B70" t="s">
        <v>151</v>
      </c>
      <c r="C70">
        <v>27.908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-8</v>
      </c>
      <c r="N70">
        <v>5.11325</v>
      </c>
      <c r="O70">
        <f t="shared" si="14"/>
        <v>-1.2509999999999977</v>
      </c>
      <c r="P70">
        <f t="shared" si="5"/>
        <v>1.565000999999994</v>
      </c>
      <c r="Q70">
        <f t="shared" si="21"/>
        <v>608567.6553885114</v>
      </c>
      <c r="S70">
        <f t="shared" si="22"/>
        <v>0.0810025929607337</v>
      </c>
      <c r="T70">
        <f t="shared" si="15"/>
        <v>26.335907000888096</v>
      </c>
      <c r="U70">
        <f t="shared" si="23"/>
        <v>778.8564640000001</v>
      </c>
      <c r="V70">
        <f t="shared" si="9"/>
        <v>2.4714763978566663</v>
      </c>
      <c r="X70">
        <f t="shared" si="0"/>
        <v>-8</v>
      </c>
      <c r="Y70">
        <f t="shared" si="1"/>
        <v>5.11325</v>
      </c>
      <c r="Z70">
        <f t="shared" si="24"/>
        <v>0.0810025929607337</v>
      </c>
      <c r="AA70">
        <f t="shared" si="16"/>
        <v>26.335907000888096</v>
      </c>
      <c r="AB70">
        <f t="shared" si="11"/>
        <v>778.8564640000001</v>
      </c>
      <c r="AC70">
        <f t="shared" si="12"/>
        <v>2.4714763978566663</v>
      </c>
      <c r="AE70">
        <f t="shared" si="2"/>
        <v>-8</v>
      </c>
      <c r="AF70">
        <f t="shared" si="3"/>
        <v>5.11325</v>
      </c>
      <c r="AG70">
        <f t="shared" si="25"/>
        <v>0.0810025929607337</v>
      </c>
      <c r="AH70">
        <f t="shared" si="17"/>
        <v>26.335907000888096</v>
      </c>
      <c r="AI70">
        <f t="shared" si="18"/>
        <v>778.8564640000001</v>
      </c>
      <c r="AJ70">
        <f t="shared" si="19"/>
        <v>2.4714763978566663</v>
      </c>
      <c r="AL70">
        <f t="shared" si="20"/>
        <v>0.263359070008881</v>
      </c>
    </row>
    <row r="71" spans="1:38" ht="12.75">
      <c r="A71">
        <v>1988</v>
      </c>
      <c r="B71" t="s">
        <v>152</v>
      </c>
      <c r="C71">
        <v>30.195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-1</v>
      </c>
      <c r="N71">
        <v>5.17</v>
      </c>
      <c r="O71">
        <f t="shared" si="14"/>
        <v>2.286999999999999</v>
      </c>
      <c r="P71">
        <f t="shared" si="5"/>
        <v>5.230368999999995</v>
      </c>
      <c r="Q71">
        <f t="shared" si="21"/>
        <v>827101.1668735505</v>
      </c>
      <c r="S71">
        <f t="shared" si="22"/>
        <v>-0.6611275346098053</v>
      </c>
      <c r="T71">
        <f t="shared" si="15"/>
        <v>25.67477946627829</v>
      </c>
      <c r="U71">
        <f t="shared" si="23"/>
        <v>911.738025</v>
      </c>
      <c r="V71">
        <f t="shared" si="9"/>
        <v>20.432393673479368</v>
      </c>
      <c r="X71">
        <f t="shared" si="0"/>
        <v>-1</v>
      </c>
      <c r="Y71">
        <f t="shared" si="1"/>
        <v>5.17</v>
      </c>
      <c r="Z71">
        <f t="shared" si="24"/>
        <v>-0.6611275346098053</v>
      </c>
      <c r="AA71">
        <f t="shared" si="16"/>
        <v>25.67477946627829</v>
      </c>
      <c r="AB71">
        <f t="shared" si="11"/>
        <v>911.738025</v>
      </c>
      <c r="AC71">
        <f t="shared" si="12"/>
        <v>20.432393673479368</v>
      </c>
      <c r="AE71">
        <f t="shared" si="2"/>
        <v>-1</v>
      </c>
      <c r="AF71">
        <f t="shared" si="3"/>
        <v>5.17</v>
      </c>
      <c r="AG71">
        <f t="shared" si="25"/>
        <v>-0.6611275346098053</v>
      </c>
      <c r="AH71">
        <f t="shared" si="17"/>
        <v>25.67477946627829</v>
      </c>
      <c r="AI71">
        <f t="shared" si="18"/>
        <v>911.738025</v>
      </c>
      <c r="AJ71">
        <f t="shared" si="19"/>
        <v>20.432393673479368</v>
      </c>
      <c r="AL71">
        <f t="shared" si="20"/>
        <v>0.2567477946627829</v>
      </c>
    </row>
    <row r="72" spans="1:38" ht="12.75">
      <c r="A72">
        <v>1989</v>
      </c>
      <c r="B72" t="s">
        <v>153</v>
      </c>
      <c r="C72">
        <v>32.674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11</v>
      </c>
      <c r="N72">
        <v>5.215</v>
      </c>
      <c r="O72">
        <f t="shared" si="14"/>
        <v>2.478999999999999</v>
      </c>
      <c r="P72">
        <f t="shared" si="5"/>
        <v>6.145440999999996</v>
      </c>
      <c r="Q72">
        <f t="shared" si="21"/>
        <v>1134462.0302623478</v>
      </c>
      <c r="S72">
        <f t="shared" si="22"/>
        <v>-0.011972468187227137</v>
      </c>
      <c r="T72">
        <f t="shared" si="15"/>
        <v>25.662806998091064</v>
      </c>
      <c r="U72">
        <f t="shared" si="23"/>
        <v>1067.590276</v>
      </c>
      <c r="V72">
        <f t="shared" si="9"/>
        <v>49.15682731001683</v>
      </c>
      <c r="X72">
        <f t="shared" si="0"/>
        <v>11</v>
      </c>
      <c r="Y72">
        <f t="shared" si="1"/>
        <v>5.215</v>
      </c>
      <c r="Z72">
        <f t="shared" si="24"/>
        <v>-0.011972468187227137</v>
      </c>
      <c r="AA72">
        <f t="shared" si="16"/>
        <v>25.662806998091064</v>
      </c>
      <c r="AB72">
        <f t="shared" si="11"/>
        <v>1067.590276</v>
      </c>
      <c r="AC72">
        <f t="shared" si="12"/>
        <v>49.15682731001683</v>
      </c>
      <c r="AE72">
        <f t="shared" si="2"/>
        <v>11</v>
      </c>
      <c r="AF72">
        <f t="shared" si="3"/>
        <v>5.215</v>
      </c>
      <c r="AG72">
        <f t="shared" si="25"/>
        <v>-0.011972468187227137</v>
      </c>
      <c r="AH72">
        <f t="shared" si="17"/>
        <v>25.662806998091064</v>
      </c>
      <c r="AI72">
        <f t="shared" si="18"/>
        <v>1067.590276</v>
      </c>
      <c r="AJ72">
        <f t="shared" si="19"/>
        <v>49.15682731001683</v>
      </c>
      <c r="AL72">
        <f t="shared" si="20"/>
        <v>0.25662806998091064</v>
      </c>
    </row>
    <row r="73" spans="1:38" ht="12.75">
      <c r="A73">
        <v>1989</v>
      </c>
      <c r="B73" t="s">
        <v>154</v>
      </c>
      <c r="C73">
        <v>33.553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</v>
      </c>
      <c r="N73">
        <v>5.31425</v>
      </c>
      <c r="O73">
        <f t="shared" si="14"/>
        <v>0.8789999999999978</v>
      </c>
      <c r="P73">
        <f t="shared" si="5"/>
        <v>0.7726409999999961</v>
      </c>
      <c r="Q73">
        <f t="shared" si="21"/>
        <v>1265455.8259036862</v>
      </c>
      <c r="S73">
        <f t="shared" si="22"/>
        <v>0.38781173466432495</v>
      </c>
      <c r="T73">
        <f t="shared" si="15"/>
        <v>26.05061873275539</v>
      </c>
      <c r="U73">
        <f t="shared" si="23"/>
        <v>1125.8038089999998</v>
      </c>
      <c r="V73">
        <f t="shared" si="9"/>
        <v>56.28572467910281</v>
      </c>
      <c r="X73">
        <f t="shared" si="0"/>
        <v>3</v>
      </c>
      <c r="Y73">
        <f t="shared" si="1"/>
        <v>5.31425</v>
      </c>
      <c r="Z73">
        <f t="shared" si="24"/>
        <v>0.38781173466432495</v>
      </c>
      <c r="AA73">
        <f t="shared" si="16"/>
        <v>26.05061873275539</v>
      </c>
      <c r="AB73">
        <f t="shared" si="11"/>
        <v>1125.8038089999998</v>
      </c>
      <c r="AC73">
        <f t="shared" si="12"/>
        <v>56.28572467910281</v>
      </c>
      <c r="AE73">
        <f t="shared" si="2"/>
        <v>3</v>
      </c>
      <c r="AF73">
        <f t="shared" si="3"/>
        <v>5.31425</v>
      </c>
      <c r="AG73">
        <f t="shared" si="25"/>
        <v>0.38781173466432495</v>
      </c>
      <c r="AH73">
        <f t="shared" si="17"/>
        <v>26.05061873275539</v>
      </c>
      <c r="AI73">
        <f t="shared" si="18"/>
        <v>1125.8038089999998</v>
      </c>
      <c r="AJ73">
        <f t="shared" si="19"/>
        <v>56.28572467910281</v>
      </c>
      <c r="AL73">
        <f t="shared" si="20"/>
        <v>0.2605061873275539</v>
      </c>
    </row>
    <row r="74" spans="1:38" ht="12.75">
      <c r="A74">
        <v>1989</v>
      </c>
      <c r="B74" t="s">
        <v>155</v>
      </c>
      <c r="C74">
        <v>31.913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-1</v>
      </c>
      <c r="N74">
        <v>5.34075</v>
      </c>
      <c r="O74">
        <f t="shared" si="14"/>
        <v>-1.639999999999997</v>
      </c>
      <c r="P74">
        <f t="shared" si="5"/>
        <v>2.68959999999999</v>
      </c>
      <c r="Q74">
        <f t="shared" si="21"/>
        <v>1040562.3270912258</v>
      </c>
      <c r="S74">
        <f t="shared" si="22"/>
        <v>-0.0930353456301225</v>
      </c>
      <c r="T74">
        <f t="shared" si="15"/>
        <v>25.957583387125265</v>
      </c>
      <c r="U74">
        <f t="shared" si="23"/>
        <v>1018.439569</v>
      </c>
      <c r="V74">
        <f t="shared" si="9"/>
        <v>35.466987032904385</v>
      </c>
      <c r="X74">
        <f t="shared" si="0"/>
        <v>-1</v>
      </c>
      <c r="Y74">
        <f t="shared" si="1"/>
        <v>5.34075</v>
      </c>
      <c r="Z74">
        <f t="shared" si="24"/>
        <v>-0.0930353456301225</v>
      </c>
      <c r="AA74">
        <f t="shared" si="16"/>
        <v>25.957583387125265</v>
      </c>
      <c r="AB74">
        <f t="shared" si="11"/>
        <v>1018.439569</v>
      </c>
      <c r="AC74">
        <f t="shared" si="12"/>
        <v>35.466987032904385</v>
      </c>
      <c r="AE74">
        <f t="shared" si="2"/>
        <v>-1</v>
      </c>
      <c r="AF74">
        <f t="shared" si="3"/>
        <v>5.34075</v>
      </c>
      <c r="AG74">
        <f t="shared" si="25"/>
        <v>-0.0930353456301225</v>
      </c>
      <c r="AH74">
        <f t="shared" si="17"/>
        <v>25.957583387125265</v>
      </c>
      <c r="AI74">
        <f t="shared" si="18"/>
        <v>1018.439569</v>
      </c>
      <c r="AJ74">
        <f t="shared" si="19"/>
        <v>35.466987032904385</v>
      </c>
      <c r="AL74">
        <f t="shared" si="20"/>
        <v>0.25957583387125266</v>
      </c>
    </row>
    <row r="75" spans="1:38" ht="12.75">
      <c r="A75">
        <v>1989</v>
      </c>
      <c r="B75" t="s">
        <v>156</v>
      </c>
      <c r="C75">
        <v>30.408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5.375</v>
      </c>
      <c r="O75">
        <f t="shared" si="14"/>
        <v>-1.504999999999999</v>
      </c>
      <c r="P75">
        <f t="shared" si="5"/>
        <v>2.265024999999997</v>
      </c>
      <c r="Q75">
        <f t="shared" si="21"/>
        <v>857756.5342693434</v>
      </c>
      <c r="S75">
        <f t="shared" si="22"/>
        <v>0.06158102359754944</v>
      </c>
      <c r="T75">
        <f t="shared" si="15"/>
        <v>26.019164410722816</v>
      </c>
      <c r="U75">
        <f t="shared" si="23"/>
        <v>924.646464</v>
      </c>
      <c r="V75">
        <f t="shared" si="9"/>
        <v>19.26187782970602</v>
      </c>
      <c r="X75">
        <f t="shared" si="0"/>
        <v>0</v>
      </c>
      <c r="Y75">
        <f t="shared" si="1"/>
        <v>5.375</v>
      </c>
      <c r="Z75">
        <f t="shared" si="24"/>
        <v>0.06158102359754944</v>
      </c>
      <c r="AA75">
        <f t="shared" si="16"/>
        <v>26.019164410722816</v>
      </c>
      <c r="AB75">
        <f t="shared" si="11"/>
        <v>924.646464</v>
      </c>
      <c r="AC75">
        <f t="shared" si="12"/>
        <v>19.26187782970602</v>
      </c>
      <c r="AE75">
        <f t="shared" si="2"/>
        <v>0</v>
      </c>
      <c r="AF75">
        <f t="shared" si="3"/>
        <v>5.375</v>
      </c>
      <c r="AG75">
        <f t="shared" si="25"/>
        <v>0.06158102359754944</v>
      </c>
      <c r="AH75">
        <f t="shared" si="17"/>
        <v>26.019164410722816</v>
      </c>
      <c r="AI75">
        <f t="shared" si="18"/>
        <v>924.646464</v>
      </c>
      <c r="AJ75">
        <f t="shared" si="19"/>
        <v>19.26187782970602</v>
      </c>
      <c r="AL75">
        <f t="shared" si="20"/>
        <v>0.26019164410722817</v>
      </c>
    </row>
    <row r="76" spans="1:38" ht="12.75">
      <c r="A76">
        <v>1990</v>
      </c>
      <c r="B76" t="s">
        <v>157</v>
      </c>
      <c r="C76">
        <v>32.309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-2</v>
      </c>
      <c r="N76">
        <v>5.49825</v>
      </c>
      <c r="O76">
        <f t="shared" si="14"/>
        <v>1.9009999999999962</v>
      </c>
      <c r="P76">
        <f t="shared" si="5"/>
        <v>3.613800999999986</v>
      </c>
      <c r="Q76">
        <f t="shared" si="21"/>
        <v>1085702.483275371</v>
      </c>
      <c r="S76">
        <f t="shared" si="22"/>
        <v>0.10382441908792138</v>
      </c>
      <c r="T76">
        <f t="shared" si="15"/>
        <v>26.122988829810737</v>
      </c>
      <c r="U76">
        <f t="shared" si="23"/>
        <v>1043.871481</v>
      </c>
      <c r="V76">
        <f t="shared" si="9"/>
        <v>38.266734197706306</v>
      </c>
      <c r="X76">
        <f t="shared" si="0"/>
        <v>-2</v>
      </c>
      <c r="Y76">
        <f t="shared" si="1"/>
        <v>5.49825</v>
      </c>
      <c r="Z76">
        <f t="shared" si="24"/>
        <v>0.10382441908792138</v>
      </c>
      <c r="AA76">
        <f t="shared" si="16"/>
        <v>26.122988829810737</v>
      </c>
      <c r="AB76">
        <f t="shared" si="11"/>
        <v>1043.871481</v>
      </c>
      <c r="AC76">
        <f t="shared" si="12"/>
        <v>38.266734197706306</v>
      </c>
      <c r="AE76">
        <f t="shared" si="2"/>
        <v>-2</v>
      </c>
      <c r="AF76">
        <f t="shared" si="3"/>
        <v>5.49825</v>
      </c>
      <c r="AG76">
        <f t="shared" si="25"/>
        <v>0.10382441908792138</v>
      </c>
      <c r="AH76">
        <f t="shared" si="17"/>
        <v>26.122988829810737</v>
      </c>
      <c r="AI76">
        <f t="shared" si="18"/>
        <v>1043.871481</v>
      </c>
      <c r="AJ76">
        <f t="shared" si="19"/>
        <v>38.266734197706306</v>
      </c>
      <c r="AL76">
        <f t="shared" si="20"/>
        <v>0.2612298882981074</v>
      </c>
    </row>
    <row r="77" spans="1:38" ht="12.75">
      <c r="A77">
        <v>1990</v>
      </c>
      <c r="B77" t="s">
        <v>158</v>
      </c>
      <c r="C77">
        <v>32.664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16</v>
      </c>
      <c r="N77">
        <v>5.63675</v>
      </c>
      <c r="O77">
        <f t="shared" si="14"/>
        <v>0.355000000000004</v>
      </c>
      <c r="P77">
        <f t="shared" si="5"/>
        <v>0.12602500000000283</v>
      </c>
      <c r="Q77">
        <f t="shared" si="21"/>
        <v>1137596.9408749552</v>
      </c>
      <c r="S77">
        <f t="shared" si="22"/>
        <v>-0.15901834328906073</v>
      </c>
      <c r="T77">
        <f t="shared" si="15"/>
        <v>25.963970486521678</v>
      </c>
      <c r="U77">
        <f t="shared" si="23"/>
        <v>1066.9368960000002</v>
      </c>
      <c r="V77">
        <f t="shared" si="9"/>
        <v>44.89039548148058</v>
      </c>
      <c r="X77">
        <f t="shared" si="0"/>
        <v>16</v>
      </c>
      <c r="Y77">
        <f t="shared" si="1"/>
        <v>5.63675</v>
      </c>
      <c r="Z77">
        <f t="shared" si="24"/>
        <v>-0.15901834328906073</v>
      </c>
      <c r="AA77">
        <f t="shared" si="16"/>
        <v>25.963970486521678</v>
      </c>
      <c r="AB77">
        <f t="shared" si="11"/>
        <v>1066.9368960000002</v>
      </c>
      <c r="AC77">
        <f t="shared" si="12"/>
        <v>44.89039548148058</v>
      </c>
      <c r="AE77">
        <f t="shared" si="2"/>
        <v>16</v>
      </c>
      <c r="AF77">
        <f t="shared" si="3"/>
        <v>5.63675</v>
      </c>
      <c r="AG77">
        <f t="shared" si="25"/>
        <v>-0.15901834328906073</v>
      </c>
      <c r="AH77">
        <f t="shared" si="17"/>
        <v>25.963970486521678</v>
      </c>
      <c r="AI77">
        <f t="shared" si="18"/>
        <v>1066.9368960000002</v>
      </c>
      <c r="AJ77">
        <f t="shared" si="19"/>
        <v>44.89039548148058</v>
      </c>
      <c r="AL77">
        <f t="shared" si="20"/>
        <v>0.25963970486521676</v>
      </c>
    </row>
    <row r="78" spans="1:38" ht="12.75">
      <c r="A78">
        <v>1990</v>
      </c>
      <c r="B78" t="s">
        <v>159</v>
      </c>
      <c r="C78">
        <v>32.589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9</v>
      </c>
      <c r="N78">
        <v>5.8255</v>
      </c>
      <c r="O78">
        <f t="shared" si="14"/>
        <v>-0.07500000000000284</v>
      </c>
      <c r="P78">
        <f t="shared" si="5"/>
        <v>0.0056250000000004265</v>
      </c>
      <c r="Q78">
        <f t="shared" si="21"/>
        <v>1128094.4781093623</v>
      </c>
      <c r="S78">
        <f t="shared" si="22"/>
        <v>0.4863243985749215</v>
      </c>
      <c r="T78">
        <f t="shared" si="15"/>
        <v>26.4502948850966</v>
      </c>
      <c r="U78">
        <f t="shared" si="23"/>
        <v>1062.042921</v>
      </c>
      <c r="V78">
        <f t="shared" si="9"/>
        <v>37.68370048774115</v>
      </c>
      <c r="X78">
        <f t="shared" si="0"/>
        <v>9</v>
      </c>
      <c r="Y78">
        <f t="shared" si="1"/>
        <v>5.8255</v>
      </c>
      <c r="Z78">
        <f t="shared" si="24"/>
        <v>0.4863243985749215</v>
      </c>
      <c r="AA78">
        <f t="shared" si="16"/>
        <v>26.4502948850966</v>
      </c>
      <c r="AB78">
        <f t="shared" si="11"/>
        <v>1062.042921</v>
      </c>
      <c r="AC78">
        <f t="shared" si="12"/>
        <v>37.68370048774115</v>
      </c>
      <c r="AE78">
        <f t="shared" si="2"/>
        <v>9</v>
      </c>
      <c r="AF78">
        <f t="shared" si="3"/>
        <v>5.8255</v>
      </c>
      <c r="AG78">
        <f t="shared" si="25"/>
        <v>0.4863243985749215</v>
      </c>
      <c r="AH78">
        <f t="shared" si="17"/>
        <v>26.4502948850966</v>
      </c>
      <c r="AI78">
        <f t="shared" si="18"/>
        <v>1062.042921</v>
      </c>
      <c r="AJ78">
        <f t="shared" si="19"/>
        <v>37.68370048774115</v>
      </c>
      <c r="AL78">
        <f t="shared" si="20"/>
        <v>0.264502948850966</v>
      </c>
    </row>
    <row r="79" spans="1:38" ht="12.75">
      <c r="A79">
        <v>1990</v>
      </c>
      <c r="B79" t="s">
        <v>160</v>
      </c>
      <c r="C79">
        <v>30.981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5.85975</v>
      </c>
      <c r="O79">
        <f t="shared" si="14"/>
        <v>-1.607999999999997</v>
      </c>
      <c r="P79">
        <f t="shared" si="5"/>
        <v>2.58566399999999</v>
      </c>
      <c r="Q79">
        <f t="shared" si="21"/>
        <v>924348.3390525904</v>
      </c>
      <c r="S79">
        <f t="shared" si="22"/>
        <v>0.04966643529154868</v>
      </c>
      <c r="T79">
        <f t="shared" si="15"/>
        <v>26.49996132038815</v>
      </c>
      <c r="U79">
        <f t="shared" si="23"/>
        <v>959.8223610000001</v>
      </c>
      <c r="V79">
        <f t="shared" si="9"/>
        <v>20.07970764817754</v>
      </c>
      <c r="X79">
        <f t="shared" si="0"/>
        <v>0</v>
      </c>
      <c r="Y79">
        <f t="shared" si="1"/>
        <v>5.85975</v>
      </c>
      <c r="Z79">
        <f t="shared" si="24"/>
        <v>0.04966643529154868</v>
      </c>
      <c r="AA79">
        <f t="shared" si="16"/>
        <v>26.49996132038815</v>
      </c>
      <c r="AB79">
        <f t="shared" si="11"/>
        <v>959.8223610000001</v>
      </c>
      <c r="AC79">
        <f t="shared" si="12"/>
        <v>20.07970764817754</v>
      </c>
      <c r="AE79">
        <f t="shared" si="2"/>
        <v>0</v>
      </c>
      <c r="AF79">
        <f t="shared" si="3"/>
        <v>5.85975</v>
      </c>
      <c r="AG79">
        <f t="shared" si="25"/>
        <v>0.04966643529154868</v>
      </c>
      <c r="AH79">
        <f t="shared" si="17"/>
        <v>26.49996132038815</v>
      </c>
      <c r="AI79">
        <f t="shared" si="18"/>
        <v>959.8223610000001</v>
      </c>
      <c r="AJ79">
        <f t="shared" si="19"/>
        <v>20.07970764817754</v>
      </c>
      <c r="AL79">
        <f t="shared" si="20"/>
        <v>0.2649996132038815</v>
      </c>
    </row>
    <row r="80" spans="1:38" ht="12.75">
      <c r="A80">
        <v>1991</v>
      </c>
      <c r="B80" t="s">
        <v>0</v>
      </c>
      <c r="C80">
        <v>29.23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5.83725</v>
      </c>
      <c r="O80">
        <f t="shared" si="14"/>
        <v>-1.7510000000000012</v>
      </c>
      <c r="P80">
        <f t="shared" si="5"/>
        <v>3.0660010000000044</v>
      </c>
      <c r="Q80">
        <f t="shared" si="21"/>
        <v>732982.37750721</v>
      </c>
      <c r="S80">
        <f t="shared" si="22"/>
        <v>0.24938703466721213</v>
      </c>
      <c r="T80">
        <f t="shared" si="15"/>
        <v>26.74934835505536</v>
      </c>
      <c r="U80">
        <f t="shared" si="23"/>
        <v>854.3929</v>
      </c>
      <c r="V80">
        <f t="shared" si="9"/>
        <v>6.153632583566548</v>
      </c>
      <c r="X80">
        <f t="shared" si="0"/>
        <v>2</v>
      </c>
      <c r="Y80">
        <f t="shared" si="1"/>
        <v>5.83725</v>
      </c>
      <c r="Z80">
        <f t="shared" si="24"/>
        <v>0.24938703466721213</v>
      </c>
      <c r="AA80">
        <f t="shared" si="16"/>
        <v>26.74934835505536</v>
      </c>
      <c r="AB80">
        <f t="shared" si="11"/>
        <v>854.3929</v>
      </c>
      <c r="AC80">
        <f t="shared" si="12"/>
        <v>6.153632583566548</v>
      </c>
      <c r="AE80">
        <f t="shared" si="2"/>
        <v>2</v>
      </c>
      <c r="AF80">
        <f t="shared" si="3"/>
        <v>5.83725</v>
      </c>
      <c r="AG80">
        <f t="shared" si="25"/>
        <v>0.24938703466721213</v>
      </c>
      <c r="AH80">
        <f t="shared" si="17"/>
        <v>26.74934835505536</v>
      </c>
      <c r="AI80">
        <f t="shared" si="18"/>
        <v>854.3929</v>
      </c>
      <c r="AJ80">
        <f t="shared" si="19"/>
        <v>6.153632583566548</v>
      </c>
      <c r="AL80">
        <f t="shared" si="20"/>
        <v>0.2674934835505536</v>
      </c>
    </row>
    <row r="81" spans="1:38" ht="12.75">
      <c r="A81">
        <v>1991</v>
      </c>
      <c r="B81" t="s">
        <v>1</v>
      </c>
      <c r="C81">
        <v>26.553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11</v>
      </c>
      <c r="N81">
        <v>5.8795</v>
      </c>
      <c r="O81">
        <f t="shared" si="14"/>
        <v>-2.6769999999999996</v>
      </c>
      <c r="P81">
        <f t="shared" si="5"/>
        <v>7.1663289999999975</v>
      </c>
      <c r="Q81">
        <f t="shared" si="21"/>
        <v>500894.22176473856</v>
      </c>
      <c r="S81">
        <f t="shared" si="22"/>
        <v>0.46611278616955587</v>
      </c>
      <c r="T81">
        <f t="shared" si="15"/>
        <v>27.215461141224917</v>
      </c>
      <c r="U81">
        <f t="shared" si="23"/>
        <v>705.061809</v>
      </c>
      <c r="V81">
        <f t="shared" si="9"/>
        <v>0.4388547636330189</v>
      </c>
      <c r="X81">
        <f t="shared" si="0"/>
        <v>11</v>
      </c>
      <c r="Y81">
        <f t="shared" si="1"/>
        <v>5.8795</v>
      </c>
      <c r="Z81">
        <f t="shared" si="24"/>
        <v>0.46611278616955587</v>
      </c>
      <c r="AA81">
        <f t="shared" si="16"/>
        <v>27.215461141224917</v>
      </c>
      <c r="AB81">
        <f t="shared" si="11"/>
        <v>705.061809</v>
      </c>
      <c r="AC81">
        <f t="shared" si="12"/>
        <v>0.4388547636330189</v>
      </c>
      <c r="AE81">
        <f t="shared" si="2"/>
        <v>11</v>
      </c>
      <c r="AF81">
        <f t="shared" si="3"/>
        <v>5.8795</v>
      </c>
      <c r="AG81">
        <f t="shared" si="25"/>
        <v>0.46611278616955587</v>
      </c>
      <c r="AH81">
        <f t="shared" si="17"/>
        <v>27.215461141224917</v>
      </c>
      <c r="AI81">
        <f t="shared" si="18"/>
        <v>705.061809</v>
      </c>
      <c r="AJ81">
        <f t="shared" si="19"/>
        <v>0.4388547636330189</v>
      </c>
      <c r="AL81">
        <f t="shared" si="20"/>
        <v>0.27215461141224917</v>
      </c>
    </row>
    <row r="82" spans="1:38" ht="12.75">
      <c r="A82">
        <v>1991</v>
      </c>
      <c r="B82" t="s">
        <v>2</v>
      </c>
      <c r="C82">
        <v>25.055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7</v>
      </c>
      <c r="N82">
        <v>5.9325</v>
      </c>
      <c r="O82">
        <f t="shared" si="14"/>
        <v>-1.498000000000001</v>
      </c>
      <c r="P82">
        <f t="shared" si="5"/>
        <v>2.2440040000000034</v>
      </c>
      <c r="Q82">
        <f t="shared" si="21"/>
        <v>395956.85246355063</v>
      </c>
      <c r="S82">
        <f t="shared" si="22"/>
        <v>0.5018135636821419</v>
      </c>
      <c r="T82">
        <f t="shared" si="15"/>
        <v>27.71727470490706</v>
      </c>
      <c r="U82">
        <f t="shared" si="23"/>
        <v>627.753025</v>
      </c>
      <c r="V82">
        <f t="shared" si="9"/>
        <v>7.087706604387968</v>
      </c>
      <c r="X82">
        <f aca="true" t="shared" si="26" ref="X82:X90">M82</f>
        <v>7</v>
      </c>
      <c r="Y82">
        <f aca="true" t="shared" si="27" ref="Y82:Y141">N82</f>
        <v>5.9325</v>
      </c>
      <c r="Z82">
        <f t="shared" si="24"/>
        <v>0.5018135636821419</v>
      </c>
      <c r="AA82">
        <f t="shared" si="16"/>
        <v>27.71727470490706</v>
      </c>
      <c r="AB82">
        <f t="shared" si="11"/>
        <v>627.753025</v>
      </c>
      <c r="AC82">
        <f t="shared" si="12"/>
        <v>7.087706604387968</v>
      </c>
      <c r="AE82">
        <f t="shared" si="2"/>
        <v>7</v>
      </c>
      <c r="AF82">
        <f t="shared" si="3"/>
        <v>5.9325</v>
      </c>
      <c r="AG82">
        <f t="shared" si="25"/>
        <v>0.5018135636821419</v>
      </c>
      <c r="AH82">
        <f t="shared" si="17"/>
        <v>27.71727470490706</v>
      </c>
      <c r="AI82">
        <f t="shared" si="18"/>
        <v>627.753025</v>
      </c>
      <c r="AJ82">
        <f t="shared" si="19"/>
        <v>7.087706604387968</v>
      </c>
      <c r="AL82">
        <f t="shared" si="20"/>
        <v>0.2771727470490706</v>
      </c>
    </row>
    <row r="83" spans="1:38" ht="12.75">
      <c r="A83">
        <v>1991</v>
      </c>
      <c r="B83" t="s">
        <v>3</v>
      </c>
      <c r="C83">
        <v>24.604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4</v>
      </c>
      <c r="N83">
        <v>6.17475</v>
      </c>
      <c r="O83">
        <f t="shared" si="14"/>
        <v>-0.4510000000000005</v>
      </c>
      <c r="P83">
        <f t="shared" si="5"/>
        <v>0.20340100000000047</v>
      </c>
      <c r="Q83">
        <f t="shared" si="21"/>
        <v>367003.1099266899</v>
      </c>
      <c r="S83">
        <f t="shared" si="22"/>
        <v>0.23884279182846724</v>
      </c>
      <c r="T83">
        <f t="shared" si="15"/>
        <v>27.956117496735526</v>
      </c>
      <c r="U83">
        <f t="shared" si="23"/>
        <v>605.356816</v>
      </c>
      <c r="V83">
        <f t="shared" si="9"/>
        <v>11.236691711920457</v>
      </c>
      <c r="X83">
        <f t="shared" si="26"/>
        <v>4</v>
      </c>
      <c r="Y83">
        <f t="shared" si="27"/>
        <v>6.17475</v>
      </c>
      <c r="Z83">
        <f t="shared" si="24"/>
        <v>0.23884279182846724</v>
      </c>
      <c r="AA83">
        <f t="shared" si="16"/>
        <v>27.956117496735526</v>
      </c>
      <c r="AB83">
        <f t="shared" si="11"/>
        <v>605.356816</v>
      </c>
      <c r="AC83">
        <f t="shared" si="12"/>
        <v>11.236691711920457</v>
      </c>
      <c r="AE83">
        <f t="shared" si="2"/>
        <v>4</v>
      </c>
      <c r="AF83">
        <f t="shared" si="3"/>
        <v>6.17475</v>
      </c>
      <c r="AG83">
        <f t="shared" si="25"/>
        <v>0.23884279182846724</v>
      </c>
      <c r="AH83">
        <f t="shared" si="17"/>
        <v>27.956117496735526</v>
      </c>
      <c r="AI83">
        <f t="shared" si="18"/>
        <v>605.356816</v>
      </c>
      <c r="AJ83">
        <f t="shared" si="19"/>
        <v>11.236691711920457</v>
      </c>
      <c r="AL83">
        <f t="shared" si="20"/>
        <v>0.2795611749673553</v>
      </c>
    </row>
    <row r="84" spans="1:38" ht="12.75">
      <c r="A84">
        <v>1992</v>
      </c>
      <c r="B84" t="s">
        <v>4</v>
      </c>
      <c r="C84">
        <v>24.547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12</v>
      </c>
      <c r="N84">
        <v>6.17875</v>
      </c>
      <c r="O84">
        <f t="shared" si="14"/>
        <v>-0.05699999999999861</v>
      </c>
      <c r="P84">
        <f t="shared" si="5"/>
        <v>0.0032489999999998414</v>
      </c>
      <c r="Q84">
        <f t="shared" si="21"/>
        <v>363141.4744358597</v>
      </c>
      <c r="S84">
        <f t="shared" si="22"/>
        <v>-0.2604082803942794</v>
      </c>
      <c r="T84">
        <f t="shared" si="15"/>
        <v>27.695709216341246</v>
      </c>
      <c r="U84">
        <f t="shared" si="23"/>
        <v>602.555209</v>
      </c>
      <c r="V84">
        <f t="shared" si="9"/>
        <v>9.9143697290723</v>
      </c>
      <c r="X84">
        <f t="shared" si="26"/>
        <v>12</v>
      </c>
      <c r="Y84">
        <f t="shared" si="27"/>
        <v>6.17875</v>
      </c>
      <c r="Z84">
        <f t="shared" si="24"/>
        <v>-0.2604082803942794</v>
      </c>
      <c r="AA84">
        <f t="shared" si="16"/>
        <v>27.695709216341246</v>
      </c>
      <c r="AB84">
        <f t="shared" si="11"/>
        <v>602.555209</v>
      </c>
      <c r="AC84">
        <f t="shared" si="12"/>
        <v>9.9143697290723</v>
      </c>
      <c r="AE84">
        <f t="shared" si="2"/>
        <v>12</v>
      </c>
      <c r="AF84">
        <f t="shared" si="3"/>
        <v>6.17875</v>
      </c>
      <c r="AG84">
        <f t="shared" si="25"/>
        <v>-0.2604082803942794</v>
      </c>
      <c r="AH84">
        <f t="shared" si="17"/>
        <v>27.695709216341246</v>
      </c>
      <c r="AI84">
        <f t="shared" si="18"/>
        <v>602.555209</v>
      </c>
      <c r="AJ84">
        <f t="shared" si="19"/>
        <v>9.9143697290723</v>
      </c>
      <c r="AL84">
        <f t="shared" si="20"/>
        <v>0.27695709216341247</v>
      </c>
    </row>
    <row r="85" spans="1:38" ht="12.75">
      <c r="A85">
        <v>1992</v>
      </c>
      <c r="B85" t="s">
        <v>5</v>
      </c>
      <c r="C85">
        <v>29.664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</v>
      </c>
      <c r="N85">
        <v>6.08325</v>
      </c>
      <c r="O85">
        <f t="shared" si="14"/>
        <v>5.117000000000001</v>
      </c>
      <c r="P85">
        <f t="shared" si="5"/>
        <v>26.183689000000008</v>
      </c>
      <c r="Q85">
        <f t="shared" si="21"/>
        <v>765337.8449301231</v>
      </c>
      <c r="S85">
        <f t="shared" si="22"/>
        <v>0.7222589676551667</v>
      </c>
      <c r="T85">
        <f t="shared" si="15"/>
        <v>28.417968183996415</v>
      </c>
      <c r="U85">
        <f t="shared" si="23"/>
        <v>879.9528960000001</v>
      </c>
      <c r="V85">
        <f t="shared" si="9"/>
        <v>1.5525952864931964</v>
      </c>
      <c r="X85">
        <f t="shared" si="26"/>
        <v>6</v>
      </c>
      <c r="Y85">
        <f t="shared" si="27"/>
        <v>6.08325</v>
      </c>
      <c r="Z85">
        <f t="shared" si="24"/>
        <v>0.7222589676551667</v>
      </c>
      <c r="AA85">
        <f t="shared" si="16"/>
        <v>28.417968183996415</v>
      </c>
      <c r="AB85">
        <f t="shared" si="11"/>
        <v>879.9528960000001</v>
      </c>
      <c r="AC85">
        <f t="shared" si="12"/>
        <v>1.5525952864931964</v>
      </c>
      <c r="AE85">
        <f aca="true" t="shared" si="28" ref="AE85:AE141">M85</f>
        <v>6</v>
      </c>
      <c r="AF85">
        <f>N85</f>
        <v>6.08325</v>
      </c>
      <c r="AG85">
        <f t="shared" si="25"/>
        <v>0.7222589676551667</v>
      </c>
      <c r="AH85">
        <f t="shared" si="17"/>
        <v>28.417968183996415</v>
      </c>
      <c r="AI85">
        <f t="shared" si="18"/>
        <v>879.9528960000001</v>
      </c>
      <c r="AJ85">
        <f t="shared" si="19"/>
        <v>1.5525952864931964</v>
      </c>
      <c r="AL85">
        <f aca="true" t="shared" si="29" ref="AL85:AL116">T85/100</f>
        <v>0.28417968183996417</v>
      </c>
    </row>
    <row r="86" spans="1:38" ht="12.75">
      <c r="A86">
        <v>1992</v>
      </c>
      <c r="B86" t="s">
        <v>6</v>
      </c>
      <c r="C86">
        <v>30.681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11</v>
      </c>
      <c r="N86">
        <v>5.93875</v>
      </c>
      <c r="O86">
        <f t="shared" si="14"/>
        <v>1.0169999999999995</v>
      </c>
      <c r="P86">
        <f aca="true" t="shared" si="30" ref="P86:P141">O86^2</f>
        <v>1.034288999999999</v>
      </c>
      <c r="Q86">
        <f aca="true" t="shared" si="31" ref="Q86:Q117">(O86-U86)^2</f>
        <v>884176.8047823112</v>
      </c>
      <c r="S86">
        <f aca="true" t="shared" si="32" ref="S86:S117">constant+bmajor*($D86)+bdnet_tone*($M85-$M84)+bdMAhom*($N85-$N84)+ecrate*($T85-(bhom*$N84+bnet_tone*$M84+ecconstant))</f>
        <v>0.5845368688727947</v>
      </c>
      <c r="T86">
        <f t="shared" si="15"/>
        <v>29.00250505286921</v>
      </c>
      <c r="U86">
        <f aca="true" t="shared" si="33" ref="U86:U117">C86^2</f>
        <v>941.3237610000001</v>
      </c>
      <c r="V86">
        <f aca="true" t="shared" si="34" ref="V86:V141">(C86-T86)^2</f>
        <v>2.8173452875435947</v>
      </c>
      <c r="X86">
        <f t="shared" si="26"/>
        <v>11</v>
      </c>
      <c r="Y86">
        <f t="shared" si="27"/>
        <v>5.93875</v>
      </c>
      <c r="Z86">
        <f aca="true" t="shared" si="35" ref="Z86:Z117">constant+bmajor*($D86)+bdnet_tone*($X85-$X84)+bdMAhom*($Y85-$Y84)+ecrate*($AA85-(bhom*$Y84+bnet_tone*$X84+ecconstant))</f>
        <v>0.5845368688727947</v>
      </c>
      <c r="AA86">
        <f t="shared" si="16"/>
        <v>29.00250505286921</v>
      </c>
      <c r="AB86">
        <f aca="true" t="shared" si="36" ref="AB86:AB140">C86^2</f>
        <v>941.3237610000001</v>
      </c>
      <c r="AC86">
        <f aca="true" t="shared" si="37" ref="AC86:AC140">(C86-AA86)^2</f>
        <v>2.8173452875435947</v>
      </c>
      <c r="AE86">
        <f t="shared" si="28"/>
        <v>11</v>
      </c>
      <c r="AF86">
        <v>6.613</v>
      </c>
      <c r="AG86">
        <f aca="true" t="shared" si="38" ref="AG86:AG117">constant+bmajor*($D86)+bdnet_tone*($AE85-$AE84)+bdMAhom*($AF85-$AF84)+ecrate*($AH85-(bhom*$AF84+bnet_tone*$AE84+ecconstant))</f>
        <v>0.5845368688727947</v>
      </c>
      <c r="AH86">
        <f t="shared" si="17"/>
        <v>29.00250505286921</v>
      </c>
      <c r="AI86">
        <f t="shared" si="18"/>
        <v>941.3237610000001</v>
      </c>
      <c r="AJ86">
        <f t="shared" si="19"/>
        <v>2.8173452875435947</v>
      </c>
      <c r="AL86">
        <f t="shared" si="29"/>
        <v>0.2900250505286921</v>
      </c>
    </row>
    <row r="87" spans="1:38" ht="12.75">
      <c r="A87">
        <v>1992</v>
      </c>
      <c r="B87" t="s">
        <v>7</v>
      </c>
      <c r="C87">
        <v>31.688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7</v>
      </c>
      <c r="N87">
        <v>5.94025</v>
      </c>
      <c r="O87">
        <f aca="true" t="shared" si="39" ref="O87:O141">C87-C86</f>
        <v>1.006999999999998</v>
      </c>
      <c r="P87">
        <f t="shared" si="30"/>
        <v>1.0140489999999958</v>
      </c>
      <c r="Q87">
        <f t="shared" si="31"/>
        <v>1006254.4370320543</v>
      </c>
      <c r="S87">
        <f t="shared" si="32"/>
        <v>0.7272563190853878</v>
      </c>
      <c r="T87">
        <f aca="true" t="shared" si="40" ref="T87:T141">T86+S87</f>
        <v>29.7297613719546</v>
      </c>
      <c r="U87">
        <f t="shared" si="33"/>
        <v>1004.129344</v>
      </c>
      <c r="V87">
        <f t="shared" si="34"/>
        <v>3.8346985243691316</v>
      </c>
      <c r="X87">
        <f t="shared" si="26"/>
        <v>7</v>
      </c>
      <c r="Y87">
        <f t="shared" si="27"/>
        <v>5.94025</v>
      </c>
      <c r="Z87">
        <f t="shared" si="35"/>
        <v>0.7272563190853878</v>
      </c>
      <c r="AA87">
        <f aca="true" t="shared" si="41" ref="AA87:AA141">AA86+Z87</f>
        <v>29.7297613719546</v>
      </c>
      <c r="AB87">
        <f t="shared" si="36"/>
        <v>1004.129344</v>
      </c>
      <c r="AC87">
        <f t="shared" si="37"/>
        <v>3.8346985243691316</v>
      </c>
      <c r="AE87">
        <f t="shared" si="28"/>
        <v>7</v>
      </c>
      <c r="AF87">
        <v>6.613</v>
      </c>
      <c r="AG87">
        <f t="shared" si="38"/>
        <v>-0.7601479461646139</v>
      </c>
      <c r="AH87">
        <f aca="true" t="shared" si="42" ref="AH87:AH141">AH86+AG87</f>
        <v>28.242357106704596</v>
      </c>
      <c r="AI87">
        <f aca="true" t="shared" si="43" ref="AI87:AI141">C87^2</f>
        <v>1004.129344</v>
      </c>
      <c r="AJ87">
        <f aca="true" t="shared" si="44" ref="AJ87:AJ141">(C87-AH87)^2</f>
        <v>11.872454948117118</v>
      </c>
      <c r="AL87">
        <f t="shared" si="29"/>
        <v>0.297297613719546</v>
      </c>
    </row>
    <row r="88" spans="1:38" ht="12.75">
      <c r="A88">
        <v>1993</v>
      </c>
      <c r="B88" t="s">
        <v>8</v>
      </c>
      <c r="C88">
        <v>31.232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</v>
      </c>
      <c r="N88">
        <v>5.971</v>
      </c>
      <c r="O88">
        <f t="shared" si="39"/>
        <v>-0.4559999999999995</v>
      </c>
      <c r="P88">
        <f t="shared" si="30"/>
        <v>0.20793599999999957</v>
      </c>
      <c r="Q88">
        <f t="shared" si="31"/>
        <v>952368.755721343</v>
      </c>
      <c r="S88">
        <f t="shared" si="32"/>
        <v>0.039750133558581535</v>
      </c>
      <c r="T88">
        <f t="shared" si="40"/>
        <v>29.76951150551318</v>
      </c>
      <c r="U88">
        <f t="shared" si="33"/>
        <v>975.437824</v>
      </c>
      <c r="V88">
        <f t="shared" si="34"/>
        <v>2.1388725965063253</v>
      </c>
      <c r="X88">
        <f t="shared" si="26"/>
        <v>12</v>
      </c>
      <c r="Y88">
        <f t="shared" si="27"/>
        <v>5.971</v>
      </c>
      <c r="Z88">
        <f t="shared" si="35"/>
        <v>0.039750133558581535</v>
      </c>
      <c r="AA88">
        <f t="shared" si="41"/>
        <v>29.76951150551318</v>
      </c>
      <c r="AB88">
        <f t="shared" si="36"/>
        <v>975.437824</v>
      </c>
      <c r="AC88">
        <f t="shared" si="37"/>
        <v>2.1388725965063253</v>
      </c>
      <c r="AE88">
        <f t="shared" si="28"/>
        <v>12</v>
      </c>
      <c r="AF88">
        <v>6.613</v>
      </c>
      <c r="AG88">
        <f t="shared" si="38"/>
        <v>0.6973624472926837</v>
      </c>
      <c r="AH88">
        <f t="shared" si="42"/>
        <v>28.93971955399728</v>
      </c>
      <c r="AI88">
        <f t="shared" si="43"/>
        <v>975.437824</v>
      </c>
      <c r="AJ88">
        <f t="shared" si="44"/>
        <v>5.254549643126433</v>
      </c>
      <c r="AL88">
        <f t="shared" si="29"/>
        <v>0.2976951150551318</v>
      </c>
    </row>
    <row r="89" spans="1:38" ht="12.75">
      <c r="A89">
        <v>1993</v>
      </c>
      <c r="B89" t="s">
        <v>9</v>
      </c>
      <c r="C89">
        <v>32.07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2</v>
      </c>
      <c r="N89">
        <v>6.0705</v>
      </c>
      <c r="O89">
        <f t="shared" si="39"/>
        <v>0.838000000000001</v>
      </c>
      <c r="P89">
        <f t="shared" si="30"/>
        <v>0.7022440000000016</v>
      </c>
      <c r="Q89">
        <f t="shared" si="31"/>
        <v>1056058.15107961</v>
      </c>
      <c r="S89">
        <f t="shared" si="32"/>
        <v>0.14970341131729592</v>
      </c>
      <c r="T89">
        <f t="shared" si="40"/>
        <v>29.919214916830477</v>
      </c>
      <c r="U89">
        <f t="shared" si="33"/>
        <v>1028.4849</v>
      </c>
      <c r="V89">
        <f t="shared" si="34"/>
        <v>4.625876473984535</v>
      </c>
      <c r="X89">
        <f t="shared" si="26"/>
        <v>2</v>
      </c>
      <c r="Y89">
        <f t="shared" si="27"/>
        <v>6.0705</v>
      </c>
      <c r="Z89">
        <f t="shared" si="35"/>
        <v>0.14970341131729592</v>
      </c>
      <c r="AA89">
        <f t="shared" si="41"/>
        <v>29.919214916830477</v>
      </c>
      <c r="AB89">
        <f t="shared" si="36"/>
        <v>1028.4849</v>
      </c>
      <c r="AC89">
        <f t="shared" si="37"/>
        <v>4.625876473984535</v>
      </c>
      <c r="AE89">
        <f t="shared" si="28"/>
        <v>2</v>
      </c>
      <c r="AF89">
        <v>6.613</v>
      </c>
      <c r="AG89">
        <f t="shared" si="38"/>
        <v>0.7573664059881713</v>
      </c>
      <c r="AH89">
        <f t="shared" si="42"/>
        <v>29.69708595998545</v>
      </c>
      <c r="AI89">
        <f t="shared" si="43"/>
        <v>1028.4849</v>
      </c>
      <c r="AJ89">
        <f t="shared" si="44"/>
        <v>5.630721041298171</v>
      </c>
      <c r="AL89">
        <f t="shared" si="29"/>
        <v>0.2991921491683048</v>
      </c>
    </row>
    <row r="90" spans="1:40" ht="12.75">
      <c r="A90">
        <v>1993</v>
      </c>
      <c r="B90" t="s">
        <v>10</v>
      </c>
      <c r="C90">
        <v>33.837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14</v>
      </c>
      <c r="N90">
        <v>6.16075</v>
      </c>
      <c r="O90">
        <f t="shared" si="39"/>
        <v>1.767000000000003</v>
      </c>
      <c r="P90">
        <f t="shared" si="30"/>
        <v>3.1222890000000105</v>
      </c>
      <c r="Q90">
        <f t="shared" si="31"/>
        <v>1306850.3815584744</v>
      </c>
      <c r="S90">
        <f t="shared" si="32"/>
        <v>-0.35349322765931473</v>
      </c>
      <c r="T90">
        <f t="shared" si="40"/>
        <v>29.565721689171163</v>
      </c>
      <c r="U90">
        <f t="shared" si="33"/>
        <v>1144.9425690000003</v>
      </c>
      <c r="V90">
        <f t="shared" si="34"/>
        <v>18.243818408556873</v>
      </c>
      <c r="X90">
        <f t="shared" si="26"/>
        <v>14</v>
      </c>
      <c r="Y90">
        <f t="shared" si="27"/>
        <v>6.16075</v>
      </c>
      <c r="Z90">
        <f t="shared" si="35"/>
        <v>-0.35349322765931473</v>
      </c>
      <c r="AA90">
        <f t="shared" si="41"/>
        <v>29.565721689171163</v>
      </c>
      <c r="AB90">
        <f t="shared" si="36"/>
        <v>1144.9425690000003</v>
      </c>
      <c r="AC90">
        <f t="shared" si="37"/>
        <v>18.243818408556873</v>
      </c>
      <c r="AE90">
        <f t="shared" si="28"/>
        <v>14</v>
      </c>
      <c r="AF90">
        <v>6.613</v>
      </c>
      <c r="AG90">
        <f t="shared" si="38"/>
        <v>0.2827468904238377</v>
      </c>
      <c r="AH90">
        <f t="shared" si="42"/>
        <v>29.979832850409288</v>
      </c>
      <c r="AI90">
        <f t="shared" si="43"/>
        <v>1144.9425690000003</v>
      </c>
      <c r="AJ90">
        <f t="shared" si="44"/>
        <v>14.877738419881764</v>
      </c>
      <c r="AL90">
        <f t="shared" si="29"/>
        <v>0.29565721689171165</v>
      </c>
      <c r="AM90">
        <f>AA90/100</f>
        <v>0.29565721689171165</v>
      </c>
      <c r="AN90">
        <f>AH90/100</f>
        <v>0.2997983285040929</v>
      </c>
    </row>
    <row r="91" spans="1:40" ht="12.75">
      <c r="A91">
        <v>1993</v>
      </c>
      <c r="B91" t="s">
        <v>11</v>
      </c>
      <c r="C91">
        <v>33.084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6.1325</v>
      </c>
      <c r="O91">
        <f t="shared" si="39"/>
        <v>-0.7530000000000001</v>
      </c>
      <c r="P91">
        <f t="shared" si="30"/>
        <v>0.5670090000000002</v>
      </c>
      <c r="Q91">
        <f t="shared" si="31"/>
        <v>1199690.9750900515</v>
      </c>
      <c r="S91">
        <f t="shared" si="32"/>
        <v>0.22200447928313288</v>
      </c>
      <c r="T91">
        <f t="shared" si="40"/>
        <v>29.787726168454295</v>
      </c>
      <c r="U91">
        <f t="shared" si="33"/>
        <v>1094.5510560000002</v>
      </c>
      <c r="V91">
        <f t="shared" si="34"/>
        <v>10.865421172533024</v>
      </c>
      <c r="X91">
        <v>14</v>
      </c>
      <c r="Y91">
        <f t="shared" si="27"/>
        <v>6.1325</v>
      </c>
      <c r="Z91">
        <f t="shared" si="35"/>
        <v>0.22200447928313288</v>
      </c>
      <c r="AA91">
        <f t="shared" si="41"/>
        <v>29.787726168454295</v>
      </c>
      <c r="AB91">
        <f t="shared" si="36"/>
        <v>1094.5510560000002</v>
      </c>
      <c r="AC91">
        <f t="shared" si="37"/>
        <v>10.865421172533024</v>
      </c>
      <c r="AE91">
        <f t="shared" si="28"/>
        <v>2</v>
      </c>
      <c r="AF91">
        <v>6.613</v>
      </c>
      <c r="AG91">
        <f t="shared" si="38"/>
        <v>0.6692975993617238</v>
      </c>
      <c r="AH91">
        <f t="shared" si="42"/>
        <v>30.64913044977101</v>
      </c>
      <c r="AI91">
        <f t="shared" si="43"/>
        <v>1094.5510560000002</v>
      </c>
      <c r="AJ91">
        <f t="shared" si="44"/>
        <v>5.928589726632334</v>
      </c>
      <c r="AL91">
        <f t="shared" si="29"/>
        <v>0.2978772616845429</v>
      </c>
      <c r="AM91">
        <f aca="true" t="shared" si="45" ref="AM91:AM141">AA91/100</f>
        <v>0.2978772616845429</v>
      </c>
      <c r="AN91">
        <f aca="true" t="shared" si="46" ref="AN91:AN141">AH91/100</f>
        <v>0.3064913044977101</v>
      </c>
    </row>
    <row r="92" spans="1:40" ht="12.75">
      <c r="A92">
        <v>1994</v>
      </c>
      <c r="B92" t="s">
        <v>12</v>
      </c>
      <c r="C92">
        <v>31.259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6.14725</v>
      </c>
      <c r="O92">
        <f t="shared" si="39"/>
        <v>-1.8250000000000028</v>
      </c>
      <c r="P92">
        <f t="shared" si="30"/>
        <v>3.33062500000001</v>
      </c>
      <c r="Q92">
        <f t="shared" si="31"/>
        <v>958343.2610899067</v>
      </c>
      <c r="S92">
        <f t="shared" si="32"/>
        <v>0.051452885369071166</v>
      </c>
      <c r="T92">
        <f t="shared" si="40"/>
        <v>29.839179053823365</v>
      </c>
      <c r="U92">
        <f t="shared" si="33"/>
        <v>977.125081</v>
      </c>
      <c r="V92">
        <f t="shared" si="34"/>
        <v>2.015891519201916</v>
      </c>
      <c r="X92">
        <v>14</v>
      </c>
      <c r="Y92">
        <f t="shared" si="27"/>
        <v>6.14725</v>
      </c>
      <c r="Z92">
        <f t="shared" si="35"/>
        <v>0.4297600853690711</v>
      </c>
      <c r="AA92">
        <f t="shared" si="41"/>
        <v>30.217486253823367</v>
      </c>
      <c r="AB92">
        <f t="shared" si="36"/>
        <v>977.125081</v>
      </c>
      <c r="AC92">
        <f t="shared" si="37"/>
        <v>1.084750883474885</v>
      </c>
      <c r="AE92">
        <f t="shared" si="28"/>
        <v>0</v>
      </c>
      <c r="AF92">
        <v>6.613</v>
      </c>
      <c r="AG92">
        <f t="shared" si="38"/>
        <v>0.10688104663557524</v>
      </c>
      <c r="AH92">
        <f t="shared" si="42"/>
        <v>30.756011496406586</v>
      </c>
      <c r="AI92">
        <f t="shared" si="43"/>
        <v>977.125081</v>
      </c>
      <c r="AJ92">
        <f t="shared" si="44"/>
        <v>0.25299743474714215</v>
      </c>
      <c r="AL92">
        <f t="shared" si="29"/>
        <v>0.29839179053823367</v>
      </c>
      <c r="AM92">
        <f t="shared" si="45"/>
        <v>0.30217486253823367</v>
      </c>
      <c r="AN92">
        <f t="shared" si="46"/>
        <v>0.3075601149640659</v>
      </c>
    </row>
    <row r="93" spans="1:40" ht="12.75">
      <c r="A93">
        <v>1994</v>
      </c>
      <c r="B93" t="s">
        <v>13</v>
      </c>
      <c r="C93">
        <v>28.681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-1</v>
      </c>
      <c r="N93">
        <v>6.07825</v>
      </c>
      <c r="O93">
        <f t="shared" si="39"/>
        <v>-2.5779999999999994</v>
      </c>
      <c r="P93">
        <f t="shared" si="30"/>
        <v>6.6460839999999965</v>
      </c>
      <c r="Q93">
        <f t="shared" si="31"/>
        <v>680918.3372489732</v>
      </c>
      <c r="S93">
        <f t="shared" si="32"/>
        <v>-0.06349428405562359</v>
      </c>
      <c r="T93">
        <f t="shared" si="40"/>
        <v>29.775684769767743</v>
      </c>
      <c r="U93">
        <f t="shared" si="33"/>
        <v>822.5997610000001</v>
      </c>
      <c r="V93">
        <f t="shared" si="34"/>
        <v>1.1983347451614543</v>
      </c>
      <c r="X93">
        <v>14</v>
      </c>
      <c r="Y93">
        <f t="shared" si="27"/>
        <v>6.07825</v>
      </c>
      <c r="Z93">
        <f t="shared" si="35"/>
        <v>0.24401832057405626</v>
      </c>
      <c r="AA93">
        <f t="shared" si="41"/>
        <v>30.461504574397424</v>
      </c>
      <c r="AB93">
        <f t="shared" si="36"/>
        <v>822.5997610000001</v>
      </c>
      <c r="AC93">
        <f t="shared" si="37"/>
        <v>3.170196539450147</v>
      </c>
      <c r="AE93">
        <f t="shared" si="28"/>
        <v>-1</v>
      </c>
      <c r="AF93">
        <v>6.613</v>
      </c>
      <c r="AG93">
        <f t="shared" si="38"/>
        <v>0.0938677661562663</v>
      </c>
      <c r="AH93">
        <f t="shared" si="42"/>
        <v>30.84987926256285</v>
      </c>
      <c r="AI93">
        <f t="shared" si="43"/>
        <v>822.5997610000001</v>
      </c>
      <c r="AJ93">
        <f t="shared" si="44"/>
        <v>4.704037255575172</v>
      </c>
      <c r="AL93">
        <f t="shared" si="29"/>
        <v>0.2977568476976774</v>
      </c>
      <c r="AM93">
        <f t="shared" si="45"/>
        <v>0.30461504574397424</v>
      </c>
      <c r="AN93">
        <f t="shared" si="46"/>
        <v>0.3084987926256285</v>
      </c>
    </row>
    <row r="94" spans="1:40" ht="12.75">
      <c r="A94">
        <v>1994</v>
      </c>
      <c r="B94" t="s">
        <v>14</v>
      </c>
      <c r="C94">
        <v>29.146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-3</v>
      </c>
      <c r="N94">
        <v>5.95975</v>
      </c>
      <c r="O94">
        <f t="shared" si="39"/>
        <v>0.46499999999999986</v>
      </c>
      <c r="P94">
        <f t="shared" si="30"/>
        <v>0.21622499999999986</v>
      </c>
      <c r="Q94">
        <f t="shared" si="31"/>
        <v>720842.2891592679</v>
      </c>
      <c r="S94">
        <f t="shared" si="32"/>
        <v>0.12081101898013014</v>
      </c>
      <c r="T94">
        <f t="shared" si="40"/>
        <v>29.896495788747874</v>
      </c>
      <c r="U94">
        <f t="shared" si="33"/>
        <v>849.489316</v>
      </c>
      <c r="V94">
        <f t="shared" si="34"/>
        <v>0.5632439289282922</v>
      </c>
      <c r="X94">
        <v>14</v>
      </c>
      <c r="Y94">
        <f t="shared" si="27"/>
        <v>5.95975</v>
      </c>
      <c r="Z94">
        <f t="shared" si="35"/>
        <v>0.39531511258061286</v>
      </c>
      <c r="AA94">
        <f t="shared" si="41"/>
        <v>30.856819686978035</v>
      </c>
      <c r="AB94">
        <f t="shared" si="36"/>
        <v>849.489316</v>
      </c>
      <c r="AC94">
        <f t="shared" si="37"/>
        <v>2.926904001351619</v>
      </c>
      <c r="AE94">
        <f t="shared" si="28"/>
        <v>-3</v>
      </c>
      <c r="AF94">
        <v>6.613</v>
      </c>
      <c r="AG94">
        <f t="shared" si="38"/>
        <v>0.05754476201260619</v>
      </c>
      <c r="AH94">
        <f t="shared" si="42"/>
        <v>30.90742402457546</v>
      </c>
      <c r="AI94">
        <f t="shared" si="43"/>
        <v>849.489316</v>
      </c>
      <c r="AJ94">
        <f t="shared" si="44"/>
        <v>3.1026145943516035</v>
      </c>
      <c r="AL94">
        <f t="shared" si="29"/>
        <v>0.29896495788747873</v>
      </c>
      <c r="AM94">
        <f t="shared" si="45"/>
        <v>0.3085681968697804</v>
      </c>
      <c r="AN94">
        <f t="shared" si="46"/>
        <v>0.3090742402457546</v>
      </c>
    </row>
    <row r="95" spans="1:40" ht="12.75">
      <c r="A95">
        <v>1994</v>
      </c>
      <c r="B95" t="s">
        <v>15</v>
      </c>
      <c r="C95">
        <v>36.331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5.8325</v>
      </c>
      <c r="O95">
        <f t="shared" si="39"/>
        <v>7.185000000000002</v>
      </c>
      <c r="P95">
        <f t="shared" si="30"/>
        <v>51.62422500000003</v>
      </c>
      <c r="Q95">
        <f t="shared" si="31"/>
        <v>1723329.7884485477</v>
      </c>
      <c r="S95">
        <f t="shared" si="32"/>
        <v>0.11113151805596168</v>
      </c>
      <c r="T95">
        <f t="shared" si="40"/>
        <v>30.007627306803837</v>
      </c>
      <c r="U95">
        <f t="shared" si="33"/>
        <v>1319.9415610000003</v>
      </c>
      <c r="V95">
        <f t="shared" si="34"/>
        <v>39.98504221705894</v>
      </c>
      <c r="X95">
        <v>14</v>
      </c>
      <c r="Y95">
        <f t="shared" si="27"/>
        <v>5.8325</v>
      </c>
      <c r="Z95">
        <f t="shared" si="35"/>
        <v>0.3955626641340406</v>
      </c>
      <c r="AA95">
        <f t="shared" si="41"/>
        <v>31.252382351112075</v>
      </c>
      <c r="AB95">
        <f t="shared" si="36"/>
        <v>1319.9415610000003</v>
      </c>
      <c r="AC95">
        <f t="shared" si="37"/>
        <v>25.792357223595943</v>
      </c>
      <c r="AE95">
        <f t="shared" si="28"/>
        <v>2</v>
      </c>
      <c r="AF95">
        <v>6.613</v>
      </c>
      <c r="AG95">
        <f t="shared" si="38"/>
        <v>-0.009737985826948875</v>
      </c>
      <c r="AH95">
        <f t="shared" si="42"/>
        <v>30.89768603874851</v>
      </c>
      <c r="AI95">
        <f t="shared" si="43"/>
        <v>1319.9415610000003</v>
      </c>
      <c r="AJ95">
        <f t="shared" si="44"/>
        <v>29.520900601530386</v>
      </c>
      <c r="AL95">
        <f t="shared" si="29"/>
        <v>0.30007627306803836</v>
      </c>
      <c r="AM95">
        <f t="shared" si="45"/>
        <v>0.31252382351112074</v>
      </c>
      <c r="AN95">
        <f t="shared" si="46"/>
        <v>0.3089768603874851</v>
      </c>
    </row>
    <row r="96" spans="1:40" ht="12.75">
      <c r="A96">
        <v>1995</v>
      </c>
      <c r="B96" t="s">
        <v>16</v>
      </c>
      <c r="C96">
        <v>33.809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5.6465</v>
      </c>
      <c r="O96">
        <f t="shared" si="39"/>
        <v>-2.5220000000000056</v>
      </c>
      <c r="P96">
        <f t="shared" si="30"/>
        <v>6.360484000000028</v>
      </c>
      <c r="Q96">
        <f t="shared" si="31"/>
        <v>1312331.7269385708</v>
      </c>
      <c r="S96">
        <f t="shared" si="32"/>
        <v>0.21044285729806225</v>
      </c>
      <c r="T96">
        <f t="shared" si="40"/>
        <v>30.2180701641019</v>
      </c>
      <c r="U96">
        <f t="shared" si="33"/>
        <v>1143.0484809999998</v>
      </c>
      <c r="V96">
        <f t="shared" si="34"/>
        <v>12.894777086343144</v>
      </c>
      <c r="X96">
        <v>14</v>
      </c>
      <c r="Y96">
        <f t="shared" si="27"/>
        <v>5.6465</v>
      </c>
      <c r="Z96">
        <f t="shared" si="35"/>
        <v>0.2766988150025003</v>
      </c>
      <c r="AA96">
        <f t="shared" si="41"/>
        <v>31.529081166114576</v>
      </c>
      <c r="AB96">
        <f t="shared" si="36"/>
        <v>1143.0484809999998</v>
      </c>
      <c r="AC96">
        <f t="shared" si="37"/>
        <v>5.19802988910546</v>
      </c>
      <c r="AE96">
        <f t="shared" si="28"/>
        <v>3</v>
      </c>
      <c r="AF96">
        <v>6.613</v>
      </c>
      <c r="AG96">
        <f t="shared" si="38"/>
        <v>0.16098871130498182</v>
      </c>
      <c r="AH96">
        <f t="shared" si="42"/>
        <v>31.05867475005349</v>
      </c>
      <c r="AI96">
        <f t="shared" si="43"/>
        <v>1143.0484809999998</v>
      </c>
      <c r="AJ96">
        <f t="shared" si="44"/>
        <v>7.564288980493313</v>
      </c>
      <c r="AL96">
        <f t="shared" si="29"/>
        <v>0.302180701641019</v>
      </c>
      <c r="AM96">
        <f t="shared" si="45"/>
        <v>0.31529081166114575</v>
      </c>
      <c r="AN96">
        <f t="shared" si="46"/>
        <v>0.3105867475005349</v>
      </c>
    </row>
    <row r="97" spans="1:40" ht="12.75">
      <c r="A97">
        <v>1995</v>
      </c>
      <c r="B97" t="s">
        <v>17</v>
      </c>
      <c r="C97">
        <v>31.389</v>
      </c>
      <c r="D97">
        <v>1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3</v>
      </c>
      <c r="N97">
        <v>5.545</v>
      </c>
      <c r="O97">
        <f t="shared" si="39"/>
        <v>-2.419999999999998</v>
      </c>
      <c r="P97">
        <f t="shared" si="30"/>
        <v>5.856399999999991</v>
      </c>
      <c r="Q97">
        <f t="shared" si="31"/>
        <v>975530.1948174409</v>
      </c>
      <c r="S97">
        <f t="shared" si="32"/>
        <v>1.0406738794720556</v>
      </c>
      <c r="T97">
        <f t="shared" si="40"/>
        <v>31.258744043573955</v>
      </c>
      <c r="U97">
        <f t="shared" si="33"/>
        <v>985.269321</v>
      </c>
      <c r="V97">
        <f t="shared" si="34"/>
        <v>0.016966614184463512</v>
      </c>
      <c r="X97">
        <v>14</v>
      </c>
      <c r="Y97">
        <f t="shared" si="27"/>
        <v>5.545</v>
      </c>
      <c r="Z97">
        <f t="shared" si="35"/>
        <v>1.0925012380798207</v>
      </c>
      <c r="AA97">
        <f t="shared" si="41"/>
        <v>32.6215824041944</v>
      </c>
      <c r="AB97">
        <f t="shared" si="36"/>
        <v>985.269321</v>
      </c>
      <c r="AC97">
        <f t="shared" si="37"/>
        <v>1.5192593831296461</v>
      </c>
      <c r="AE97">
        <f t="shared" si="28"/>
        <v>3</v>
      </c>
      <c r="AF97">
        <v>6.613</v>
      </c>
      <c r="AG97">
        <f t="shared" si="38"/>
        <v>0.9451556251630515</v>
      </c>
      <c r="AH97">
        <f t="shared" si="42"/>
        <v>32.003830375216545</v>
      </c>
      <c r="AI97">
        <f t="shared" si="43"/>
        <v>985.269321</v>
      </c>
      <c r="AJ97">
        <f t="shared" si="44"/>
        <v>0.378016390288918</v>
      </c>
      <c r="AL97">
        <f t="shared" si="29"/>
        <v>0.31258744043573955</v>
      </c>
      <c r="AM97">
        <f t="shared" si="45"/>
        <v>0.326215824041944</v>
      </c>
      <c r="AN97">
        <f t="shared" si="46"/>
        <v>0.32003830375216546</v>
      </c>
    </row>
    <row r="98" spans="1:40" ht="12.75">
      <c r="A98">
        <v>1995</v>
      </c>
      <c r="B98" t="s">
        <v>18</v>
      </c>
      <c r="C98">
        <v>31.347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5.47475</v>
      </c>
      <c r="O98">
        <f t="shared" si="39"/>
        <v>-0.04199999999999804</v>
      </c>
      <c r="P98">
        <f t="shared" si="30"/>
        <v>0.0017639999999998354</v>
      </c>
      <c r="Q98">
        <f t="shared" si="31"/>
        <v>965652.9248051356</v>
      </c>
      <c r="S98">
        <f t="shared" si="32"/>
        <v>-0.24981389459987227</v>
      </c>
      <c r="T98">
        <f t="shared" si="40"/>
        <v>31.008930148974084</v>
      </c>
      <c r="U98">
        <f t="shared" si="33"/>
        <v>982.6344090000001</v>
      </c>
      <c r="V98">
        <f t="shared" si="34"/>
        <v>0.11429122417268588</v>
      </c>
      <c r="X98">
        <v>14</v>
      </c>
      <c r="Y98">
        <f t="shared" si="27"/>
        <v>5.47475</v>
      </c>
      <c r="Z98">
        <f t="shared" si="35"/>
        <v>-0.20123050130455492</v>
      </c>
      <c r="AA98">
        <f t="shared" si="41"/>
        <v>32.42035190288984</v>
      </c>
      <c r="AB98">
        <f t="shared" si="36"/>
        <v>982.6344090000001</v>
      </c>
      <c r="AC98">
        <f t="shared" si="37"/>
        <v>1.1520843074372404</v>
      </c>
      <c r="AE98">
        <f t="shared" si="28"/>
        <v>0</v>
      </c>
      <c r="AF98">
        <v>6.613</v>
      </c>
      <c r="AG98">
        <f t="shared" si="38"/>
        <v>-0.03280287216529073</v>
      </c>
      <c r="AH98">
        <f t="shared" si="42"/>
        <v>31.971027503051253</v>
      </c>
      <c r="AI98">
        <f t="shared" si="43"/>
        <v>982.6344090000001</v>
      </c>
      <c r="AJ98">
        <f t="shared" si="44"/>
        <v>0.38941032456438046</v>
      </c>
      <c r="AL98">
        <f t="shared" si="29"/>
        <v>0.31008930148974084</v>
      </c>
      <c r="AM98">
        <f t="shared" si="45"/>
        <v>0.32420351902889843</v>
      </c>
      <c r="AN98">
        <f t="shared" si="46"/>
        <v>0.3197102750305125</v>
      </c>
    </row>
    <row r="99" spans="1:40" ht="12.75">
      <c r="A99">
        <v>1995</v>
      </c>
      <c r="B99" t="s">
        <v>19</v>
      </c>
      <c r="C99">
        <v>31.655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-3</v>
      </c>
      <c r="N99">
        <v>5.40275</v>
      </c>
      <c r="O99">
        <f t="shared" si="39"/>
        <v>0.30799999999999983</v>
      </c>
      <c r="P99">
        <f t="shared" si="30"/>
        <v>0.09486399999999989</v>
      </c>
      <c r="Q99">
        <f t="shared" si="31"/>
        <v>1003465.0464475508</v>
      </c>
      <c r="S99">
        <f t="shared" si="32"/>
        <v>-0.42999820839278036</v>
      </c>
      <c r="T99">
        <f t="shared" si="40"/>
        <v>30.578931940581302</v>
      </c>
      <c r="U99">
        <f t="shared" si="33"/>
        <v>1002.039025</v>
      </c>
      <c r="V99">
        <f t="shared" si="34"/>
        <v>1.157922468501124</v>
      </c>
      <c r="X99">
        <v>14</v>
      </c>
      <c r="Y99">
        <f t="shared" si="27"/>
        <v>5.40275</v>
      </c>
      <c r="Z99">
        <f t="shared" si="35"/>
        <v>-0.29522995579652445</v>
      </c>
      <c r="AA99">
        <f t="shared" si="41"/>
        <v>32.12512194709332</v>
      </c>
      <c r="AB99">
        <f t="shared" si="36"/>
        <v>1002.039025</v>
      </c>
      <c r="AC99">
        <f t="shared" si="37"/>
        <v>0.2210146451388127</v>
      </c>
      <c r="AE99">
        <f t="shared" si="28"/>
        <v>-3</v>
      </c>
      <c r="AF99">
        <v>6.613</v>
      </c>
      <c r="AG99">
        <f t="shared" si="38"/>
        <v>-0.12171354348842513</v>
      </c>
      <c r="AH99">
        <f t="shared" si="42"/>
        <v>31.849313959562828</v>
      </c>
      <c r="AI99">
        <f t="shared" si="43"/>
        <v>1002.039025</v>
      </c>
      <c r="AJ99">
        <f t="shared" si="44"/>
        <v>0.03775791488098385</v>
      </c>
      <c r="AL99">
        <f t="shared" si="29"/>
        <v>0.305789319405813</v>
      </c>
      <c r="AM99">
        <f t="shared" si="45"/>
        <v>0.3212512194709332</v>
      </c>
      <c r="AN99">
        <f t="shared" si="46"/>
        <v>0.3184931395956283</v>
      </c>
    </row>
    <row r="100" spans="1:40" ht="12.75">
      <c r="A100">
        <v>1996</v>
      </c>
      <c r="B100" t="s">
        <v>20</v>
      </c>
      <c r="C100">
        <v>31.166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-1</v>
      </c>
      <c r="N100">
        <v>5.328</v>
      </c>
      <c r="O100">
        <f t="shared" si="39"/>
        <v>-0.48900000000000077</v>
      </c>
      <c r="P100">
        <f t="shared" si="30"/>
        <v>0.23912100000000075</v>
      </c>
      <c r="Q100">
        <f t="shared" si="31"/>
        <v>944411.8695148053</v>
      </c>
      <c r="S100">
        <f t="shared" si="32"/>
        <v>-0.47071774383100506</v>
      </c>
      <c r="T100">
        <f t="shared" si="40"/>
        <v>30.108214196750296</v>
      </c>
      <c r="U100">
        <f t="shared" si="33"/>
        <v>971.319556</v>
      </c>
      <c r="V100">
        <f t="shared" si="34"/>
        <v>1.1189108055566217</v>
      </c>
      <c r="X100">
        <v>14</v>
      </c>
      <c r="Y100">
        <f t="shared" si="27"/>
        <v>5.328</v>
      </c>
      <c r="Z100">
        <f t="shared" si="35"/>
        <v>-0.2817765182012033</v>
      </c>
      <c r="AA100">
        <f t="shared" si="41"/>
        <v>31.843345428892118</v>
      </c>
      <c r="AB100">
        <f t="shared" si="36"/>
        <v>971.319556</v>
      </c>
      <c r="AC100">
        <f t="shared" si="37"/>
        <v>0.45879683004104627</v>
      </c>
      <c r="AE100">
        <f t="shared" si="28"/>
        <v>-1</v>
      </c>
      <c r="AF100">
        <v>6.613</v>
      </c>
      <c r="AG100">
        <f t="shared" si="38"/>
        <v>-0.17814149167388169</v>
      </c>
      <c r="AH100">
        <f t="shared" si="42"/>
        <v>31.671172467888947</v>
      </c>
      <c r="AI100">
        <f t="shared" si="43"/>
        <v>971.319556</v>
      </c>
      <c r="AJ100">
        <f t="shared" si="44"/>
        <v>0.2551992223130093</v>
      </c>
      <c r="AL100">
        <f t="shared" si="29"/>
        <v>0.30108214196750294</v>
      </c>
      <c r="AM100">
        <f t="shared" si="45"/>
        <v>0.31843345428892117</v>
      </c>
      <c r="AN100">
        <f t="shared" si="46"/>
        <v>0.3167117246788895</v>
      </c>
    </row>
    <row r="101" spans="1:40" ht="12.75">
      <c r="A101">
        <v>1996</v>
      </c>
      <c r="B101" t="s">
        <v>32</v>
      </c>
      <c r="C101">
        <v>30.444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7</v>
      </c>
      <c r="N101">
        <v>5.1835</v>
      </c>
      <c r="O101">
        <f t="shared" si="39"/>
        <v>-0.7220000000000013</v>
      </c>
      <c r="P101">
        <f t="shared" si="30"/>
        <v>0.5212840000000019</v>
      </c>
      <c r="Q101">
        <f t="shared" si="31"/>
        <v>860365.9507770664</v>
      </c>
      <c r="S101">
        <f t="shared" si="32"/>
        <v>-0.3456010612470455</v>
      </c>
      <c r="T101">
        <f t="shared" si="40"/>
        <v>29.76261313550325</v>
      </c>
      <c r="U101">
        <f t="shared" si="33"/>
        <v>926.837136</v>
      </c>
      <c r="V101">
        <f t="shared" si="34"/>
        <v>0.46428805910870935</v>
      </c>
      <c r="X101">
        <v>14</v>
      </c>
      <c r="Y101">
        <f t="shared" si="27"/>
        <v>5.1835</v>
      </c>
      <c r="Z101">
        <f t="shared" si="35"/>
        <v>-0.26947230648280934</v>
      </c>
      <c r="AA101">
        <f t="shared" si="41"/>
        <v>31.573873122409307</v>
      </c>
      <c r="AB101">
        <f t="shared" si="36"/>
        <v>926.837136</v>
      </c>
      <c r="AC101">
        <f t="shared" si="37"/>
        <v>1.276613272742958</v>
      </c>
      <c r="AE101">
        <f t="shared" si="28"/>
        <v>7</v>
      </c>
      <c r="AF101">
        <v>6.613</v>
      </c>
      <c r="AG101">
        <f t="shared" si="38"/>
        <v>-0.06719448801380452</v>
      </c>
      <c r="AH101">
        <f t="shared" si="42"/>
        <v>31.603977979875143</v>
      </c>
      <c r="AI101">
        <f t="shared" si="43"/>
        <v>926.837136</v>
      </c>
      <c r="AJ101">
        <f t="shared" si="44"/>
        <v>1.3455489137952203</v>
      </c>
      <c r="AL101">
        <f t="shared" si="29"/>
        <v>0.2976261313550325</v>
      </c>
      <c r="AM101">
        <f t="shared" si="45"/>
        <v>0.31573873122409307</v>
      </c>
      <c r="AN101">
        <f t="shared" si="46"/>
        <v>0.3160397797987514</v>
      </c>
    </row>
    <row r="102" spans="1:40" ht="12.75">
      <c r="A102">
        <v>1996</v>
      </c>
      <c r="B102" t="s">
        <v>33</v>
      </c>
      <c r="C102">
        <v>30.474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</v>
      </c>
      <c r="N102">
        <v>4.98</v>
      </c>
      <c r="O102">
        <f t="shared" si="39"/>
        <v>0.030000000000001137</v>
      </c>
      <c r="P102">
        <f t="shared" si="30"/>
        <v>0.0009000000000000682</v>
      </c>
      <c r="Q102">
        <f t="shared" si="31"/>
        <v>862362.361469625</v>
      </c>
      <c r="S102">
        <f t="shared" si="32"/>
        <v>0.06469802242117939</v>
      </c>
      <c r="T102">
        <f t="shared" si="40"/>
        <v>29.82731115792443</v>
      </c>
      <c r="U102">
        <f t="shared" si="33"/>
        <v>928.664676</v>
      </c>
      <c r="V102">
        <f t="shared" si="34"/>
        <v>0.4182064584650408</v>
      </c>
      <c r="X102">
        <v>14</v>
      </c>
      <c r="Y102">
        <f t="shared" si="27"/>
        <v>4.98</v>
      </c>
      <c r="Z102">
        <f t="shared" si="35"/>
        <v>-0.1131113196251683</v>
      </c>
      <c r="AA102">
        <f t="shared" si="41"/>
        <v>31.460761802784138</v>
      </c>
      <c r="AB102">
        <f t="shared" si="36"/>
        <v>928.664676</v>
      </c>
      <c r="AC102">
        <f t="shared" si="37"/>
        <v>0.9736988554338009</v>
      </c>
      <c r="AE102">
        <f t="shared" si="28"/>
        <v>4</v>
      </c>
      <c r="AF102">
        <v>6.613</v>
      </c>
      <c r="AG102">
        <f t="shared" si="38"/>
        <v>0.18520036877845733</v>
      </c>
      <c r="AH102">
        <f t="shared" si="42"/>
        <v>31.7891783486536</v>
      </c>
      <c r="AI102">
        <f t="shared" si="43"/>
        <v>928.664676</v>
      </c>
      <c r="AJ102">
        <f t="shared" si="44"/>
        <v>1.7296940887672094</v>
      </c>
      <c r="AL102">
        <f t="shared" si="29"/>
        <v>0.2982731115792443</v>
      </c>
      <c r="AM102">
        <f t="shared" si="45"/>
        <v>0.3146076180278414</v>
      </c>
      <c r="AN102">
        <f t="shared" si="46"/>
        <v>0.317891783486536</v>
      </c>
    </row>
    <row r="103" spans="1:40" ht="12.75">
      <c r="A103">
        <v>1996</v>
      </c>
      <c r="B103" t="s">
        <v>34</v>
      </c>
      <c r="C103">
        <v>29.908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4.91275</v>
      </c>
      <c r="O103">
        <f t="shared" si="39"/>
        <v>-0.565999999999999</v>
      </c>
      <c r="P103">
        <f t="shared" si="30"/>
        <v>0.3203559999999988</v>
      </c>
      <c r="Q103">
        <f t="shared" si="31"/>
        <v>801122.4935263274</v>
      </c>
      <c r="S103">
        <f t="shared" si="32"/>
        <v>-0.041729357436637915</v>
      </c>
      <c r="T103">
        <f t="shared" si="40"/>
        <v>29.785581800487794</v>
      </c>
      <c r="U103">
        <f t="shared" si="33"/>
        <v>894.488464</v>
      </c>
      <c r="V103">
        <f t="shared" si="34"/>
        <v>0.014986215571810601</v>
      </c>
      <c r="X103">
        <v>14</v>
      </c>
      <c r="Y103">
        <f t="shared" si="27"/>
        <v>4.91275</v>
      </c>
      <c r="Z103">
        <f t="shared" si="35"/>
        <v>-0.048581897556176146</v>
      </c>
      <c r="AA103">
        <f t="shared" si="41"/>
        <v>31.412179905227962</v>
      </c>
      <c r="AB103">
        <f t="shared" si="36"/>
        <v>894.488464</v>
      </c>
      <c r="AC103">
        <f t="shared" si="37"/>
        <v>2.262557187291597</v>
      </c>
      <c r="AE103">
        <f t="shared" si="28"/>
        <v>1</v>
      </c>
      <c r="AF103">
        <v>6.613</v>
      </c>
      <c r="AG103">
        <f t="shared" si="38"/>
        <v>0.012966894848439284</v>
      </c>
      <c r="AH103">
        <f t="shared" si="42"/>
        <v>31.80214524350204</v>
      </c>
      <c r="AI103">
        <f t="shared" si="43"/>
        <v>894.488464</v>
      </c>
      <c r="AJ103">
        <f t="shared" si="44"/>
        <v>3.587786203481395</v>
      </c>
      <c r="AL103">
        <f t="shared" si="29"/>
        <v>0.2978558180048779</v>
      </c>
      <c r="AM103">
        <f t="shared" si="45"/>
        <v>0.3141217990522796</v>
      </c>
      <c r="AN103">
        <f t="shared" si="46"/>
        <v>0.3180214524350204</v>
      </c>
    </row>
    <row r="104" spans="1:40" ht="12.75">
      <c r="A104">
        <v>1997</v>
      </c>
      <c r="B104" t="s">
        <v>35</v>
      </c>
      <c r="C104">
        <v>30.561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-5</v>
      </c>
      <c r="N104">
        <v>4.86</v>
      </c>
      <c r="O104">
        <f t="shared" si="39"/>
        <v>0.6529999999999987</v>
      </c>
      <c r="P104">
        <f t="shared" si="30"/>
        <v>0.4264089999999983</v>
      </c>
      <c r="Q104">
        <f t="shared" si="31"/>
        <v>871089.4348904019</v>
      </c>
      <c r="S104">
        <f t="shared" si="32"/>
        <v>-0.5324784163316704</v>
      </c>
      <c r="T104">
        <f t="shared" si="40"/>
        <v>29.253103384156123</v>
      </c>
      <c r="U104">
        <f t="shared" si="33"/>
        <v>933.974721</v>
      </c>
      <c r="V104">
        <f t="shared" si="34"/>
        <v>1.7105935577358653</v>
      </c>
      <c r="X104">
        <v>14</v>
      </c>
      <c r="Y104">
        <f t="shared" si="27"/>
        <v>4.86</v>
      </c>
      <c r="Z104">
        <f t="shared" si="35"/>
        <v>-0.46069544151572267</v>
      </c>
      <c r="AA104">
        <f t="shared" si="41"/>
        <v>30.95148446371224</v>
      </c>
      <c r="AB104">
        <f t="shared" si="36"/>
        <v>933.974721</v>
      </c>
      <c r="AC104">
        <f t="shared" si="37"/>
        <v>0.15247811640063635</v>
      </c>
      <c r="AE104">
        <f t="shared" si="28"/>
        <v>-5</v>
      </c>
      <c r="AF104">
        <v>6.613</v>
      </c>
      <c r="AG104">
        <f t="shared" si="38"/>
        <v>-0.06672476908812869</v>
      </c>
      <c r="AH104">
        <f t="shared" si="42"/>
        <v>31.73542047441391</v>
      </c>
      <c r="AI104">
        <f t="shared" si="43"/>
        <v>933.974721</v>
      </c>
      <c r="AJ104">
        <f t="shared" si="44"/>
        <v>1.3792634507225943</v>
      </c>
      <c r="AL104">
        <f t="shared" si="29"/>
        <v>0.2925310338415612</v>
      </c>
      <c r="AM104">
        <f t="shared" si="45"/>
        <v>0.3095148446371224</v>
      </c>
      <c r="AN104">
        <f t="shared" si="46"/>
        <v>0.3173542047441391</v>
      </c>
    </row>
    <row r="105" spans="1:40" ht="12.75">
      <c r="A105">
        <v>1997</v>
      </c>
      <c r="B105" t="s">
        <v>36</v>
      </c>
      <c r="C105">
        <v>28.628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-3</v>
      </c>
      <c r="N105">
        <v>4.7805</v>
      </c>
      <c r="O105">
        <f t="shared" si="39"/>
        <v>-1.9329999999999998</v>
      </c>
      <c r="P105">
        <f t="shared" si="30"/>
        <v>3.7364889999999993</v>
      </c>
      <c r="Q105">
        <f t="shared" si="31"/>
        <v>674854.6659333074</v>
      </c>
      <c r="S105">
        <f t="shared" si="32"/>
        <v>-0.6841526823886739</v>
      </c>
      <c r="T105">
        <f t="shared" si="40"/>
        <v>28.56895070176745</v>
      </c>
      <c r="U105">
        <f t="shared" si="33"/>
        <v>819.562384</v>
      </c>
      <c r="V105">
        <f t="shared" si="34"/>
        <v>0.003486819621756804</v>
      </c>
      <c r="X105">
        <v>14</v>
      </c>
      <c r="Y105">
        <f t="shared" si="27"/>
        <v>4.7805</v>
      </c>
      <c r="Z105">
        <f t="shared" si="35"/>
        <v>-0.45274031744793675</v>
      </c>
      <c r="AA105">
        <f t="shared" si="41"/>
        <v>30.498744146264304</v>
      </c>
      <c r="AB105">
        <f t="shared" si="36"/>
        <v>819.562384</v>
      </c>
      <c r="AC105">
        <f t="shared" si="37"/>
        <v>3.4996836607821593</v>
      </c>
      <c r="AE105">
        <f t="shared" si="28"/>
        <v>-3</v>
      </c>
      <c r="AF105">
        <v>6.613</v>
      </c>
      <c r="AG105">
        <f t="shared" si="38"/>
        <v>-0.22722787674543934</v>
      </c>
      <c r="AH105">
        <f t="shared" si="42"/>
        <v>31.508192597668472</v>
      </c>
      <c r="AI105">
        <f t="shared" si="43"/>
        <v>819.562384</v>
      </c>
      <c r="AJ105">
        <f t="shared" si="44"/>
        <v>8.295509399664262</v>
      </c>
      <c r="AL105">
        <f t="shared" si="29"/>
        <v>0.2856895070176745</v>
      </c>
      <c r="AM105">
        <f t="shared" si="45"/>
        <v>0.30498744146264306</v>
      </c>
      <c r="AN105">
        <f t="shared" si="46"/>
        <v>0.3150819259766847</v>
      </c>
    </row>
    <row r="106" spans="1:40" ht="12.75">
      <c r="A106">
        <v>1997</v>
      </c>
      <c r="B106" t="s">
        <v>37</v>
      </c>
      <c r="C106">
        <v>30.361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4.69775</v>
      </c>
      <c r="O106">
        <f t="shared" si="39"/>
        <v>1.7330000000000005</v>
      </c>
      <c r="P106">
        <f t="shared" si="30"/>
        <v>3.003289000000002</v>
      </c>
      <c r="Q106">
        <f t="shared" si="31"/>
        <v>846505.4739256973</v>
      </c>
      <c r="S106">
        <f t="shared" si="32"/>
        <v>-0.44075425872724305</v>
      </c>
      <c r="T106">
        <f t="shared" si="40"/>
        <v>28.128196443040206</v>
      </c>
      <c r="U106">
        <f t="shared" si="33"/>
        <v>921.7903210000001</v>
      </c>
      <c r="V106">
        <f t="shared" si="34"/>
        <v>4.98541172397231</v>
      </c>
      <c r="X106">
        <v>14</v>
      </c>
      <c r="Y106">
        <f t="shared" si="27"/>
        <v>4.69775</v>
      </c>
      <c r="Z106">
        <f t="shared" si="35"/>
        <v>-0.346615462038545</v>
      </c>
      <c r="AA106">
        <f t="shared" si="41"/>
        <v>30.152128684225758</v>
      </c>
      <c r="AB106">
        <f t="shared" si="36"/>
        <v>921.7903210000001</v>
      </c>
      <c r="AC106">
        <f t="shared" si="37"/>
        <v>0.04362722655326335</v>
      </c>
      <c r="AE106">
        <f t="shared" si="28"/>
        <v>1</v>
      </c>
      <c r="AF106">
        <v>6.613</v>
      </c>
      <c r="AG106">
        <f t="shared" si="38"/>
        <v>-0.09067710643749269</v>
      </c>
      <c r="AH106">
        <f t="shared" si="42"/>
        <v>31.41751549123098</v>
      </c>
      <c r="AI106">
        <f t="shared" si="43"/>
        <v>921.7903210000001</v>
      </c>
      <c r="AJ106">
        <f t="shared" si="44"/>
        <v>1.116224983211036</v>
      </c>
      <c r="AL106">
        <f t="shared" si="29"/>
        <v>0.28128196443040204</v>
      </c>
      <c r="AM106">
        <f t="shared" si="45"/>
        <v>0.3015212868422576</v>
      </c>
      <c r="AN106">
        <f t="shared" si="46"/>
        <v>0.3141751549123098</v>
      </c>
    </row>
    <row r="107" spans="1:40" ht="12.75">
      <c r="A107">
        <v>1997</v>
      </c>
      <c r="B107" t="s">
        <v>38</v>
      </c>
      <c r="C107">
        <v>27.452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4.55225</v>
      </c>
      <c r="O107">
        <f t="shared" si="39"/>
        <v>-2.908999999999999</v>
      </c>
      <c r="P107">
        <f t="shared" si="30"/>
        <v>8.462280999999994</v>
      </c>
      <c r="Q107">
        <f t="shared" si="31"/>
        <v>572324.4834058606</v>
      </c>
      <c r="S107">
        <f t="shared" si="32"/>
        <v>-0.2896208587388157</v>
      </c>
      <c r="T107">
        <f t="shared" si="40"/>
        <v>27.838575584301392</v>
      </c>
      <c r="U107">
        <f t="shared" si="33"/>
        <v>753.6123040000001</v>
      </c>
      <c r="V107">
        <f t="shared" si="34"/>
        <v>0.14944068237796113</v>
      </c>
      <c r="X107">
        <v>14</v>
      </c>
      <c r="Y107">
        <f t="shared" si="27"/>
        <v>4.55225</v>
      </c>
      <c r="Z107">
        <f t="shared" si="35"/>
        <v>-0.326428682029427</v>
      </c>
      <c r="AA107">
        <f t="shared" si="41"/>
        <v>29.82570000219633</v>
      </c>
      <c r="AB107">
        <f t="shared" si="36"/>
        <v>753.6123040000001</v>
      </c>
      <c r="AC107">
        <f t="shared" si="37"/>
        <v>5.6344517004268555</v>
      </c>
      <c r="AE107">
        <f t="shared" si="28"/>
        <v>0</v>
      </c>
      <c r="AF107">
        <v>6.613</v>
      </c>
      <c r="AG107">
        <f t="shared" si="38"/>
        <v>0.03967156643816328</v>
      </c>
      <c r="AH107">
        <f t="shared" si="42"/>
        <v>31.45718705766914</v>
      </c>
      <c r="AI107">
        <f t="shared" si="43"/>
        <v>753.6123040000001</v>
      </c>
      <c r="AJ107">
        <f t="shared" si="44"/>
        <v>16.041523366920384</v>
      </c>
      <c r="AL107">
        <f t="shared" si="29"/>
        <v>0.2783857558430139</v>
      </c>
      <c r="AM107">
        <f t="shared" si="45"/>
        <v>0.2982570000219633</v>
      </c>
      <c r="AN107">
        <f t="shared" si="46"/>
        <v>0.3145718705766914</v>
      </c>
    </row>
    <row r="108" spans="1:40" ht="12.75">
      <c r="A108">
        <v>1998</v>
      </c>
      <c r="B108" t="s">
        <v>39</v>
      </c>
      <c r="C108">
        <v>24.881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-1</v>
      </c>
      <c r="N108">
        <v>4.48175</v>
      </c>
      <c r="O108">
        <f t="shared" si="39"/>
        <v>-2.5710000000000015</v>
      </c>
      <c r="P108">
        <f t="shared" si="30"/>
        <v>6.610041000000008</v>
      </c>
      <c r="Q108">
        <f t="shared" si="31"/>
        <v>386430.273391496</v>
      </c>
      <c r="S108">
        <f t="shared" si="32"/>
        <v>-0.20429543312354081</v>
      </c>
      <c r="T108">
        <f t="shared" si="40"/>
        <v>27.63428015117785</v>
      </c>
      <c r="U108">
        <f t="shared" si="33"/>
        <v>619.064161</v>
      </c>
      <c r="V108">
        <f t="shared" si="34"/>
        <v>7.58055159086993</v>
      </c>
      <c r="X108">
        <v>14</v>
      </c>
      <c r="Y108">
        <f t="shared" si="27"/>
        <v>4.48175</v>
      </c>
      <c r="Z108">
        <f t="shared" si="35"/>
        <v>-0.18038648462108192</v>
      </c>
      <c r="AA108">
        <f t="shared" si="41"/>
        <v>29.64531351757525</v>
      </c>
      <c r="AB108">
        <f t="shared" si="36"/>
        <v>619.064161</v>
      </c>
      <c r="AC108">
        <f t="shared" si="37"/>
        <v>22.69868329375025</v>
      </c>
      <c r="AE108">
        <f t="shared" si="28"/>
        <v>-1</v>
      </c>
      <c r="AF108">
        <v>6.613</v>
      </c>
      <c r="AG108">
        <f t="shared" si="38"/>
        <v>-0.02153986744089026</v>
      </c>
      <c r="AH108">
        <f t="shared" si="42"/>
        <v>31.435647190228252</v>
      </c>
      <c r="AI108">
        <f t="shared" si="43"/>
        <v>619.064161</v>
      </c>
      <c r="AJ108">
        <f t="shared" si="44"/>
        <v>42.96339978836712</v>
      </c>
      <c r="AL108">
        <f t="shared" si="29"/>
        <v>0.27634280151177854</v>
      </c>
      <c r="AM108">
        <f t="shared" si="45"/>
        <v>0.2964531351757525</v>
      </c>
      <c r="AN108">
        <f t="shared" si="46"/>
        <v>0.3143564719022825</v>
      </c>
    </row>
    <row r="109" spans="1:40" ht="12.75">
      <c r="A109">
        <v>1998</v>
      </c>
      <c r="B109" t="s">
        <v>40</v>
      </c>
      <c r="C109">
        <v>21.328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-9</v>
      </c>
      <c r="N109">
        <v>4.42375</v>
      </c>
      <c r="O109">
        <f t="shared" si="39"/>
        <v>-3.553000000000001</v>
      </c>
      <c r="P109">
        <f t="shared" si="30"/>
        <v>12.623809000000007</v>
      </c>
      <c r="Q109">
        <f t="shared" si="31"/>
        <v>210164.10154958905</v>
      </c>
      <c r="S109">
        <f t="shared" si="32"/>
        <v>-0.4460279265315891</v>
      </c>
      <c r="T109">
        <f t="shared" si="40"/>
        <v>27.188252224646263</v>
      </c>
      <c r="U109">
        <f t="shared" si="33"/>
        <v>454.883584</v>
      </c>
      <c r="V109">
        <f t="shared" si="34"/>
        <v>34.34255613647148</v>
      </c>
      <c r="X109">
        <v>14</v>
      </c>
      <c r="Y109">
        <f t="shared" si="27"/>
        <v>4.42375</v>
      </c>
      <c r="Z109">
        <f t="shared" si="35"/>
        <v>-0.4004315495318611</v>
      </c>
      <c r="AA109">
        <f t="shared" si="41"/>
        <v>29.244881968043387</v>
      </c>
      <c r="AB109">
        <f t="shared" si="36"/>
        <v>454.883584</v>
      </c>
      <c r="AC109">
        <f t="shared" si="37"/>
        <v>62.677020095930544</v>
      </c>
      <c r="AE109">
        <f t="shared" si="28"/>
        <v>-9</v>
      </c>
      <c r="AF109">
        <v>6.613</v>
      </c>
      <c r="AG109">
        <f t="shared" si="38"/>
        <v>-0.043636513706443225</v>
      </c>
      <c r="AH109">
        <f t="shared" si="42"/>
        <v>31.39201067652181</v>
      </c>
      <c r="AI109">
        <f t="shared" si="43"/>
        <v>454.883584</v>
      </c>
      <c r="AJ109">
        <f t="shared" si="44"/>
        <v>101.28431089714499</v>
      </c>
      <c r="AL109">
        <f t="shared" si="29"/>
        <v>0.27188252224646264</v>
      </c>
      <c r="AM109">
        <f t="shared" si="45"/>
        <v>0.29244881968043385</v>
      </c>
      <c r="AN109">
        <f t="shared" si="46"/>
        <v>0.3139201067652181</v>
      </c>
    </row>
    <row r="110" spans="1:40" ht="12.75">
      <c r="A110">
        <v>1998</v>
      </c>
      <c r="B110" t="s">
        <v>41</v>
      </c>
      <c r="C110">
        <v>21.689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4.335</v>
      </c>
      <c r="O110">
        <f t="shared" si="39"/>
        <v>0.36100000000000065</v>
      </c>
      <c r="P110">
        <f t="shared" si="30"/>
        <v>0.13032100000000046</v>
      </c>
      <c r="Q110">
        <f t="shared" si="31"/>
        <v>220948.62041506183</v>
      </c>
      <c r="S110">
        <f t="shared" si="32"/>
        <v>-0.6846062607410555</v>
      </c>
      <c r="T110">
        <f t="shared" si="40"/>
        <v>26.503645963905207</v>
      </c>
      <c r="U110">
        <f t="shared" si="33"/>
        <v>470.412721</v>
      </c>
      <c r="V110">
        <f t="shared" si="34"/>
        <v>23.180815757748697</v>
      </c>
      <c r="X110">
        <v>14</v>
      </c>
      <c r="Y110">
        <f t="shared" si="27"/>
        <v>4.335</v>
      </c>
      <c r="Z110">
        <f t="shared" si="35"/>
        <v>-0.40038938332444796</v>
      </c>
      <c r="AA110">
        <f t="shared" si="41"/>
        <v>28.84449258471894</v>
      </c>
      <c r="AB110">
        <f t="shared" si="36"/>
        <v>470.412721</v>
      </c>
      <c r="AC110">
        <f t="shared" si="37"/>
        <v>51.20107412996772</v>
      </c>
      <c r="AE110">
        <f t="shared" si="28"/>
        <v>0</v>
      </c>
      <c r="AF110">
        <v>6.613</v>
      </c>
      <c r="AG110">
        <f t="shared" si="38"/>
        <v>-0.28259554660160235</v>
      </c>
      <c r="AH110">
        <f t="shared" si="42"/>
        <v>31.109415129920208</v>
      </c>
      <c r="AI110">
        <f t="shared" si="43"/>
        <v>470.412721</v>
      </c>
      <c r="AJ110">
        <f t="shared" si="44"/>
        <v>88.74422122002957</v>
      </c>
      <c r="AL110">
        <f t="shared" si="29"/>
        <v>0.2650364596390521</v>
      </c>
      <c r="AM110">
        <f t="shared" si="45"/>
        <v>0.2884449258471894</v>
      </c>
      <c r="AN110">
        <f t="shared" si="46"/>
        <v>0.3110941512992021</v>
      </c>
    </row>
    <row r="111" spans="1:40" ht="12.75">
      <c r="A111">
        <v>1998</v>
      </c>
      <c r="B111" t="s">
        <v>42</v>
      </c>
      <c r="C111">
        <v>23.436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-1</v>
      </c>
      <c r="N111">
        <v>4.24275</v>
      </c>
      <c r="O111">
        <f t="shared" si="39"/>
        <v>1.7469999999999999</v>
      </c>
      <c r="P111">
        <f t="shared" si="30"/>
        <v>3.0520089999999995</v>
      </c>
      <c r="Q111">
        <f t="shared" si="31"/>
        <v>299755.2601208172</v>
      </c>
      <c r="S111">
        <f t="shared" si="32"/>
        <v>-0.20330377954909062</v>
      </c>
      <c r="T111">
        <f t="shared" si="40"/>
        <v>26.300342184356115</v>
      </c>
      <c r="U111">
        <f t="shared" si="33"/>
        <v>549.246096</v>
      </c>
      <c r="V111">
        <f t="shared" si="34"/>
        <v>8.20445614908196</v>
      </c>
      <c r="X111">
        <v>14</v>
      </c>
      <c r="Y111">
        <f t="shared" si="27"/>
        <v>4.24275</v>
      </c>
      <c r="Z111">
        <f t="shared" si="35"/>
        <v>-0.297577364944143</v>
      </c>
      <c r="AA111">
        <f t="shared" si="41"/>
        <v>28.546915219774796</v>
      </c>
      <c r="AB111">
        <f t="shared" si="36"/>
        <v>549.246096</v>
      </c>
      <c r="AC111">
        <f t="shared" si="37"/>
        <v>26.121454383725652</v>
      </c>
      <c r="AE111">
        <f t="shared" si="28"/>
        <v>-1</v>
      </c>
      <c r="AF111">
        <v>6.613</v>
      </c>
      <c r="AG111">
        <f t="shared" si="38"/>
        <v>0.09561485936078826</v>
      </c>
      <c r="AH111">
        <f t="shared" si="42"/>
        <v>31.205029989280998</v>
      </c>
      <c r="AI111">
        <f t="shared" si="43"/>
        <v>549.246096</v>
      </c>
      <c r="AJ111">
        <f t="shared" si="44"/>
        <v>60.35782697434751</v>
      </c>
      <c r="AL111">
        <f t="shared" si="29"/>
        <v>0.2630034218435611</v>
      </c>
      <c r="AM111">
        <f t="shared" si="45"/>
        <v>0.28546915219774793</v>
      </c>
      <c r="AN111">
        <f t="shared" si="46"/>
        <v>0.31205029989280997</v>
      </c>
    </row>
    <row r="112" spans="1:40" ht="12.75">
      <c r="A112">
        <v>1999</v>
      </c>
      <c r="B112" t="s">
        <v>43</v>
      </c>
      <c r="C112">
        <v>23.487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-5</v>
      </c>
      <c r="N112">
        <v>4.10625</v>
      </c>
      <c r="O112">
        <f t="shared" si="39"/>
        <v>0.05099999999999838</v>
      </c>
      <c r="P112">
        <f t="shared" si="30"/>
        <v>0.0026009999999998348</v>
      </c>
      <c r="Q112">
        <f t="shared" si="31"/>
        <v>304249.5081807724</v>
      </c>
      <c r="S112">
        <f t="shared" si="32"/>
        <v>-0.29567217293182996</v>
      </c>
      <c r="T112">
        <f t="shared" si="40"/>
        <v>26.004670011424285</v>
      </c>
      <c r="U112">
        <f t="shared" si="33"/>
        <v>551.6391689999999</v>
      </c>
      <c r="V112">
        <f t="shared" si="34"/>
        <v>6.338662286425166</v>
      </c>
      <c r="X112">
        <v>14</v>
      </c>
      <c r="Y112">
        <f t="shared" si="27"/>
        <v>4.10625</v>
      </c>
      <c r="Z112">
        <f t="shared" si="35"/>
        <v>-0.29076119891925434</v>
      </c>
      <c r="AA112">
        <f t="shared" si="41"/>
        <v>28.25615402085554</v>
      </c>
      <c r="AB112">
        <f t="shared" si="36"/>
        <v>551.6391689999999</v>
      </c>
      <c r="AC112">
        <f t="shared" si="37"/>
        <v>22.74483007464258</v>
      </c>
      <c r="AE112">
        <f t="shared" si="28"/>
        <v>-5</v>
      </c>
      <c r="AF112">
        <v>6.613</v>
      </c>
      <c r="AG112">
        <f t="shared" si="38"/>
        <v>-0.003801381920381486</v>
      </c>
      <c r="AH112">
        <f t="shared" si="42"/>
        <v>31.201228607360616</v>
      </c>
      <c r="AI112">
        <f t="shared" si="43"/>
        <v>551.6391689999999</v>
      </c>
      <c r="AJ112">
        <f t="shared" si="44"/>
        <v>59.509323006620924</v>
      </c>
      <c r="AL112">
        <f t="shared" si="29"/>
        <v>0.26004670011424286</v>
      </c>
      <c r="AM112">
        <f t="shared" si="45"/>
        <v>0.2825615402085554</v>
      </c>
      <c r="AN112">
        <f t="shared" si="46"/>
        <v>0.31201228607360615</v>
      </c>
    </row>
    <row r="113" spans="1:40" ht="12.75">
      <c r="A113">
        <v>1999</v>
      </c>
      <c r="B113" t="s">
        <v>44</v>
      </c>
      <c r="C113">
        <v>27.936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3.99625</v>
      </c>
      <c r="O113">
        <f t="shared" si="39"/>
        <v>4.449000000000002</v>
      </c>
      <c r="P113">
        <f t="shared" si="30"/>
        <v>19.793601000000013</v>
      </c>
      <c r="Q113">
        <f t="shared" si="31"/>
        <v>602131.1418274412</v>
      </c>
      <c r="S113">
        <f t="shared" si="32"/>
        <v>-0.3217469323971157</v>
      </c>
      <c r="T113">
        <f t="shared" si="40"/>
        <v>25.68292307902717</v>
      </c>
      <c r="U113">
        <f t="shared" si="33"/>
        <v>780.420096</v>
      </c>
      <c r="V113">
        <f t="shared" si="34"/>
        <v>5.076355611820411</v>
      </c>
      <c r="X113">
        <v>14</v>
      </c>
      <c r="Y113">
        <f t="shared" si="27"/>
        <v>3.99625</v>
      </c>
      <c r="Z113">
        <f t="shared" si="35"/>
        <v>-0.19729015845910203</v>
      </c>
      <c r="AA113">
        <f t="shared" si="41"/>
        <v>28.05886386239644</v>
      </c>
      <c r="AB113">
        <f t="shared" si="36"/>
        <v>780.420096</v>
      </c>
      <c r="AC113">
        <f t="shared" si="37"/>
        <v>0.015095528682971175</v>
      </c>
      <c r="AE113">
        <f t="shared" si="28"/>
        <v>0</v>
      </c>
      <c r="AF113">
        <v>6.613</v>
      </c>
      <c r="AG113">
        <f t="shared" si="38"/>
        <v>-0.12353884468380252</v>
      </c>
      <c r="AH113">
        <f t="shared" si="42"/>
        <v>31.077689762676812</v>
      </c>
      <c r="AI113">
        <f t="shared" si="43"/>
        <v>780.420096</v>
      </c>
      <c r="AJ113">
        <f t="shared" si="44"/>
        <v>9.870214564908283</v>
      </c>
      <c r="AL113">
        <f t="shared" si="29"/>
        <v>0.2568292307902717</v>
      </c>
      <c r="AM113">
        <f t="shared" si="45"/>
        <v>0.2805886386239644</v>
      </c>
      <c r="AN113">
        <f t="shared" si="46"/>
        <v>0.31077689762676813</v>
      </c>
    </row>
    <row r="114" spans="1:40" ht="12.75">
      <c r="A114">
        <v>1999</v>
      </c>
      <c r="B114" t="s">
        <v>45</v>
      </c>
      <c r="C114">
        <v>26.578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-8</v>
      </c>
      <c r="N114">
        <v>3.96475</v>
      </c>
      <c r="O114">
        <f t="shared" si="39"/>
        <v>-1.3580000000000005</v>
      </c>
      <c r="P114">
        <f t="shared" si="30"/>
        <v>1.8441640000000015</v>
      </c>
      <c r="Q114">
        <f t="shared" si="31"/>
        <v>500907.350405671</v>
      </c>
      <c r="S114">
        <f t="shared" si="32"/>
        <v>-0.22461724504323216</v>
      </c>
      <c r="T114">
        <f t="shared" si="40"/>
        <v>25.45830583398394</v>
      </c>
      <c r="U114">
        <f t="shared" si="33"/>
        <v>706.390084</v>
      </c>
      <c r="V114">
        <f t="shared" si="34"/>
        <v>1.253715025410401</v>
      </c>
      <c r="X114">
        <v>14</v>
      </c>
      <c r="Y114">
        <f t="shared" si="27"/>
        <v>3.96475</v>
      </c>
      <c r="Z114">
        <f t="shared" si="35"/>
        <v>-0.3021194827957811</v>
      </c>
      <c r="AA114">
        <f t="shared" si="41"/>
        <v>27.756744379600658</v>
      </c>
      <c r="AB114">
        <f t="shared" si="36"/>
        <v>706.390084</v>
      </c>
      <c r="AC114">
        <f t="shared" si="37"/>
        <v>1.3894383124401413</v>
      </c>
      <c r="AE114">
        <f t="shared" si="28"/>
        <v>-8</v>
      </c>
      <c r="AF114">
        <v>6.613</v>
      </c>
      <c r="AG114">
        <f t="shared" si="38"/>
        <v>0.07826161060827128</v>
      </c>
      <c r="AH114">
        <f t="shared" si="42"/>
        <v>31.155951373285085</v>
      </c>
      <c r="AI114">
        <f t="shared" si="43"/>
        <v>706.390084</v>
      </c>
      <c r="AJ114">
        <f t="shared" si="44"/>
        <v>20.957638776162796</v>
      </c>
      <c r="AL114">
        <f t="shared" si="29"/>
        <v>0.2545830583398394</v>
      </c>
      <c r="AM114">
        <f t="shared" si="45"/>
        <v>0.27756744379600656</v>
      </c>
      <c r="AN114">
        <f t="shared" si="46"/>
        <v>0.31155951373285085</v>
      </c>
    </row>
    <row r="115" spans="1:40" ht="12.75">
      <c r="A115">
        <v>1999</v>
      </c>
      <c r="B115" t="s">
        <v>46</v>
      </c>
      <c r="C115">
        <v>23.603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-14</v>
      </c>
      <c r="N115">
        <v>3.8805</v>
      </c>
      <c r="O115">
        <f t="shared" si="39"/>
        <v>-2.974999999999998</v>
      </c>
      <c r="P115">
        <f t="shared" si="30"/>
        <v>8.850624999999987</v>
      </c>
      <c r="Q115">
        <f t="shared" si="31"/>
        <v>313685.807948939</v>
      </c>
      <c r="S115">
        <f t="shared" si="32"/>
        <v>-0.7045671396796223</v>
      </c>
      <c r="T115">
        <f t="shared" si="40"/>
        <v>24.753738694304317</v>
      </c>
      <c r="U115">
        <f t="shared" si="33"/>
        <v>557.101609</v>
      </c>
      <c r="V115">
        <f t="shared" si="34"/>
        <v>1.3241995425692017</v>
      </c>
      <c r="X115">
        <v>14</v>
      </c>
      <c r="Y115">
        <f t="shared" si="27"/>
        <v>3.8805</v>
      </c>
      <c r="Z115">
        <f t="shared" si="35"/>
        <v>-0.48793583528043133</v>
      </c>
      <c r="AA115">
        <f t="shared" si="41"/>
        <v>27.268808544320226</v>
      </c>
      <c r="AB115">
        <f t="shared" si="36"/>
        <v>557.101609</v>
      </c>
      <c r="AC115">
        <f t="shared" si="37"/>
        <v>13.438152283611164</v>
      </c>
      <c r="AE115">
        <f t="shared" si="28"/>
        <v>-14</v>
      </c>
      <c r="AF115">
        <v>6.613</v>
      </c>
      <c r="AG115">
        <f t="shared" si="38"/>
        <v>-0.21600310006714413</v>
      </c>
      <c r="AH115">
        <f t="shared" si="42"/>
        <v>30.93994827321794</v>
      </c>
      <c r="AI115">
        <f t="shared" si="43"/>
        <v>557.101609</v>
      </c>
      <c r="AJ115">
        <f t="shared" si="44"/>
        <v>53.83080996387569</v>
      </c>
      <c r="AL115">
        <f t="shared" si="29"/>
        <v>0.24753738694304317</v>
      </c>
      <c r="AM115">
        <f t="shared" si="45"/>
        <v>0.2726880854432023</v>
      </c>
      <c r="AN115">
        <f t="shared" si="46"/>
        <v>0.3093994827321794</v>
      </c>
    </row>
    <row r="116" spans="1:40" ht="12.75">
      <c r="A116">
        <v>2000</v>
      </c>
      <c r="B116" t="s">
        <v>47</v>
      </c>
      <c r="C116">
        <v>21.174</v>
      </c>
      <c r="D116">
        <v>-1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-24</v>
      </c>
      <c r="N116">
        <v>3.86925</v>
      </c>
      <c r="O116">
        <f t="shared" si="39"/>
        <v>-2.429000000000002</v>
      </c>
      <c r="P116">
        <f t="shared" si="30"/>
        <v>5.90004100000001</v>
      </c>
      <c r="Q116">
        <f t="shared" si="31"/>
        <v>203191.1371124601</v>
      </c>
      <c r="S116">
        <f t="shared" si="32"/>
        <v>-1.437541180354044</v>
      </c>
      <c r="T116">
        <f t="shared" si="40"/>
        <v>23.31619751395027</v>
      </c>
      <c r="U116">
        <f t="shared" si="33"/>
        <v>448.33827599999995</v>
      </c>
      <c r="V116">
        <f t="shared" si="34"/>
        <v>4.589010188774726</v>
      </c>
      <c r="X116">
        <v>14</v>
      </c>
      <c r="Y116">
        <f t="shared" si="27"/>
        <v>3.86925</v>
      </c>
      <c r="Z116">
        <f t="shared" si="35"/>
        <v>-1.1148421002581665</v>
      </c>
      <c r="AA116">
        <f t="shared" si="41"/>
        <v>26.15396644406206</v>
      </c>
      <c r="AB116">
        <f t="shared" si="36"/>
        <v>448.33827599999995</v>
      </c>
      <c r="AC116">
        <f t="shared" si="37"/>
        <v>24.800065783984127</v>
      </c>
      <c r="AE116">
        <f t="shared" si="28"/>
        <v>-24</v>
      </c>
      <c r="AF116">
        <v>6.613</v>
      </c>
      <c r="AG116">
        <f t="shared" si="38"/>
        <v>-1.131170287194256</v>
      </c>
      <c r="AH116">
        <f t="shared" si="42"/>
        <v>29.808777986023685</v>
      </c>
      <c r="AI116">
        <f t="shared" si="43"/>
        <v>448.33827599999995</v>
      </c>
      <c r="AJ116">
        <f t="shared" si="44"/>
        <v>74.55939086791925</v>
      </c>
      <c r="AL116">
        <f t="shared" si="29"/>
        <v>0.2331619751395027</v>
      </c>
      <c r="AM116">
        <f t="shared" si="45"/>
        <v>0.2615396644406206</v>
      </c>
      <c r="AN116">
        <f t="shared" si="46"/>
        <v>0.2980877798602368</v>
      </c>
    </row>
    <row r="117" spans="1:40" ht="12.75">
      <c r="A117">
        <v>2000</v>
      </c>
      <c r="B117" t="s">
        <v>48</v>
      </c>
      <c r="C117">
        <v>19.494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-36</v>
      </c>
      <c r="N117">
        <v>3.86925</v>
      </c>
      <c r="O117">
        <f t="shared" si="39"/>
        <v>-1.6799999999999997</v>
      </c>
      <c r="P117">
        <f t="shared" si="30"/>
        <v>2.822399999999999</v>
      </c>
      <c r="Q117">
        <f t="shared" si="31"/>
        <v>145691.86389811328</v>
      </c>
      <c r="S117">
        <f t="shared" si="32"/>
        <v>-0.8719390490225922</v>
      </c>
      <c r="T117">
        <f t="shared" si="40"/>
        <v>22.444258464927678</v>
      </c>
      <c r="U117">
        <f t="shared" si="33"/>
        <v>380.016036</v>
      </c>
      <c r="V117">
        <f t="shared" si="34"/>
        <v>8.704025009877421</v>
      </c>
      <c r="X117">
        <v>14</v>
      </c>
      <c r="Y117">
        <f t="shared" si="27"/>
        <v>3.86925</v>
      </c>
      <c r="Z117">
        <f t="shared" si="35"/>
        <v>-0.3239745379616329</v>
      </c>
      <c r="AA117">
        <f t="shared" si="41"/>
        <v>25.829991906100428</v>
      </c>
      <c r="AB117">
        <f t="shared" si="36"/>
        <v>380.016036</v>
      </c>
      <c r="AC117">
        <f t="shared" si="37"/>
        <v>40.14479343417014</v>
      </c>
      <c r="AE117">
        <f t="shared" si="28"/>
        <v>-36</v>
      </c>
      <c r="AF117">
        <v>6.613</v>
      </c>
      <c r="AG117">
        <f t="shared" si="38"/>
        <v>-0.4077954036849769</v>
      </c>
      <c r="AH117">
        <f t="shared" si="42"/>
        <v>29.40098258233871</v>
      </c>
      <c r="AI117">
        <f t="shared" si="43"/>
        <v>380.016036</v>
      </c>
      <c r="AJ117">
        <f t="shared" si="44"/>
        <v>98.14830388676258</v>
      </c>
      <c r="AL117">
        <f aca="true" t="shared" si="47" ref="AL117:AL141">T117/100</f>
        <v>0.22444258464927677</v>
      </c>
      <c r="AM117">
        <f t="shared" si="45"/>
        <v>0.2582999190610043</v>
      </c>
      <c r="AN117">
        <f t="shared" si="46"/>
        <v>0.2940098258233871</v>
      </c>
    </row>
    <row r="118" spans="1:40" ht="12.75">
      <c r="A118">
        <v>2000</v>
      </c>
      <c r="B118" t="s">
        <v>49</v>
      </c>
      <c r="C118">
        <v>19.18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-18</v>
      </c>
      <c r="N118">
        <v>3.8455</v>
      </c>
      <c r="O118">
        <f t="shared" si="39"/>
        <v>-0.31400000000000006</v>
      </c>
      <c r="P118">
        <f t="shared" si="30"/>
        <v>0.09859600000000003</v>
      </c>
      <c r="Q118">
        <f aca="true" t="shared" si="48" ref="Q118:Q141">(O118-U118)^2</f>
        <v>135561.22514496</v>
      </c>
      <c r="S118">
        <f aca="true" t="shared" si="49" ref="S118:S141">constant+bmajor*($D118)+bdnet_tone*($M117-$M116)+bdMAhom*($N117-$N116)+ecrate*($T117-(bhom*$N116+bnet_tone*$M116+ecconstant))</f>
        <v>-1.0739987324272593</v>
      </c>
      <c r="T118">
        <f t="shared" si="40"/>
        <v>21.37025973250042</v>
      </c>
      <c r="U118">
        <f aca="true" t="shared" si="50" ref="U118:U141">C118^2</f>
        <v>367.87239999999997</v>
      </c>
      <c r="V118">
        <f t="shared" si="34"/>
        <v>4.797237695812806</v>
      </c>
      <c r="X118">
        <v>14</v>
      </c>
      <c r="Y118">
        <f t="shared" si="27"/>
        <v>3.8455</v>
      </c>
      <c r="Z118">
        <f aca="true" t="shared" si="51" ref="Z118:Z141">constant+bmajor*($D118)+bdnet_tone*($X117-$X116)+bdMAhom*($Y117-$Y116)+ecrate*($AA117-(bhom*$Y116+bnet_tone*$X116+ecconstant))</f>
        <v>-0.2994615536034393</v>
      </c>
      <c r="AA118">
        <f t="shared" si="41"/>
        <v>25.53053035249699</v>
      </c>
      <c r="AB118">
        <f t="shared" si="36"/>
        <v>367.87239999999997</v>
      </c>
      <c r="AC118">
        <f t="shared" si="37"/>
        <v>40.32923575798553</v>
      </c>
      <c r="AE118">
        <f t="shared" si="28"/>
        <v>-18</v>
      </c>
      <c r="AF118">
        <v>6.613</v>
      </c>
      <c r="AG118">
        <f aca="true" t="shared" si="52" ref="AG118:AG141">constant+bmajor*($D118)+bdnet_tone*($AE117-$AE116)+bdMAhom*($AF117-$AF116)+ecrate*($AH117-(bhom*$AF116+bnet_tone*$AE116+ecconstant))</f>
        <v>-0.6585798598214815</v>
      </c>
      <c r="AH118">
        <f t="shared" si="42"/>
        <v>28.742402722517227</v>
      </c>
      <c r="AI118">
        <f t="shared" si="43"/>
        <v>367.87239999999997</v>
      </c>
      <c r="AJ118">
        <f t="shared" si="44"/>
        <v>91.43954582760487</v>
      </c>
      <c r="AL118">
        <f t="shared" si="47"/>
        <v>0.21370259732500418</v>
      </c>
      <c r="AM118">
        <f t="shared" si="45"/>
        <v>0.2553053035249699</v>
      </c>
      <c r="AN118">
        <f t="shared" si="46"/>
        <v>0.28742402722517224</v>
      </c>
    </row>
    <row r="119" spans="1:40" ht="12.75">
      <c r="A119">
        <v>2000</v>
      </c>
      <c r="B119" t="s">
        <v>50</v>
      </c>
      <c r="C119">
        <v>19.049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-28</v>
      </c>
      <c r="N119">
        <v>3.8965</v>
      </c>
      <c r="O119">
        <f t="shared" si="39"/>
        <v>-0.13100000000000023</v>
      </c>
      <c r="P119">
        <f t="shared" si="30"/>
        <v>0.017161000000000058</v>
      </c>
      <c r="Q119">
        <f t="shared" si="48"/>
        <v>131765.66114715082</v>
      </c>
      <c r="S119">
        <f t="shared" si="49"/>
        <v>-0.2001306515436403</v>
      </c>
      <c r="T119">
        <f t="shared" si="40"/>
        <v>21.170129080956777</v>
      </c>
      <c r="U119">
        <f t="shared" si="50"/>
        <v>362.864401</v>
      </c>
      <c r="V119">
        <f t="shared" si="34"/>
        <v>4.499188578080542</v>
      </c>
      <c r="X119">
        <v>14</v>
      </c>
      <c r="Y119">
        <f t="shared" si="27"/>
        <v>3.8965</v>
      </c>
      <c r="Z119">
        <f t="shared" si="51"/>
        <v>-0.19534194215332212</v>
      </c>
      <c r="AA119">
        <f t="shared" si="41"/>
        <v>25.335188410343665</v>
      </c>
      <c r="AB119">
        <f t="shared" si="36"/>
        <v>362.864401</v>
      </c>
      <c r="AC119">
        <f t="shared" si="37"/>
        <v>39.51616473033902</v>
      </c>
      <c r="AE119">
        <f t="shared" si="28"/>
        <v>-28</v>
      </c>
      <c r="AF119">
        <v>6.613</v>
      </c>
      <c r="AG119">
        <f t="shared" si="52"/>
        <v>0.0911389888159852</v>
      </c>
      <c r="AH119">
        <f t="shared" si="42"/>
        <v>28.83354171133321</v>
      </c>
      <c r="AI119">
        <f t="shared" si="43"/>
        <v>362.864401</v>
      </c>
      <c r="AJ119">
        <f t="shared" si="44"/>
        <v>95.73725650081946</v>
      </c>
      <c r="AL119">
        <f t="shared" si="47"/>
        <v>0.21170129080956776</v>
      </c>
      <c r="AM119">
        <f t="shared" si="45"/>
        <v>0.2533518841034367</v>
      </c>
      <c r="AN119">
        <f t="shared" si="46"/>
        <v>0.2883354171133321</v>
      </c>
    </row>
    <row r="120" spans="1:40" ht="12.75">
      <c r="A120">
        <v>2001</v>
      </c>
      <c r="B120" t="s">
        <v>51</v>
      </c>
      <c r="C120">
        <v>19.221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-17</v>
      </c>
      <c r="N120">
        <v>3.86</v>
      </c>
      <c r="O120">
        <f t="shared" si="39"/>
        <v>0.1720000000000006</v>
      </c>
      <c r="P120">
        <f t="shared" si="30"/>
        <v>0.029584000000000204</v>
      </c>
      <c r="Q120">
        <f t="shared" si="48"/>
        <v>136363.90819557526</v>
      </c>
      <c r="S120">
        <f t="shared" si="49"/>
        <v>-0.7624641118979865</v>
      </c>
      <c r="T120">
        <f t="shared" si="40"/>
        <v>20.40766496905879</v>
      </c>
      <c r="U120">
        <f t="shared" si="50"/>
        <v>369.446841</v>
      </c>
      <c r="V120">
        <f t="shared" si="34"/>
        <v>1.408173748791297</v>
      </c>
      <c r="X120">
        <v>14</v>
      </c>
      <c r="Y120">
        <f t="shared" si="27"/>
        <v>3.86</v>
      </c>
      <c r="Z120">
        <f t="shared" si="51"/>
        <v>-0.34049691228285356</v>
      </c>
      <c r="AA120">
        <f t="shared" si="41"/>
        <v>24.994691498060813</v>
      </c>
      <c r="AB120">
        <f t="shared" si="36"/>
        <v>369.446841</v>
      </c>
      <c r="AC120">
        <f t="shared" si="37"/>
        <v>33.33551351477972</v>
      </c>
      <c r="AE120">
        <f t="shared" si="28"/>
        <v>-17</v>
      </c>
      <c r="AF120">
        <v>6.613</v>
      </c>
      <c r="AG120">
        <f t="shared" si="52"/>
        <v>-0.34260935172478996</v>
      </c>
      <c r="AH120">
        <f t="shared" si="42"/>
        <v>28.490932359608422</v>
      </c>
      <c r="AI120">
        <f t="shared" si="43"/>
        <v>369.446841</v>
      </c>
      <c r="AJ120">
        <f t="shared" si="44"/>
        <v>85.93164595171537</v>
      </c>
      <c r="AL120">
        <f t="shared" si="47"/>
        <v>0.2040766496905879</v>
      </c>
      <c r="AM120">
        <f t="shared" si="45"/>
        <v>0.24994691498060814</v>
      </c>
      <c r="AN120">
        <f t="shared" si="46"/>
        <v>0.28490932359608423</v>
      </c>
    </row>
    <row r="121" spans="1:40" ht="12.75">
      <c r="A121">
        <v>2001</v>
      </c>
      <c r="B121" t="s">
        <v>52</v>
      </c>
      <c r="C121">
        <v>19.263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-43</v>
      </c>
      <c r="N121">
        <v>3.91925</v>
      </c>
      <c r="O121">
        <f t="shared" si="39"/>
        <v>0.04200000000000159</v>
      </c>
      <c r="P121">
        <f t="shared" si="30"/>
        <v>0.0017640000000001337</v>
      </c>
      <c r="Q121">
        <f t="shared" si="48"/>
        <v>137656.70784612664</v>
      </c>
      <c r="S121">
        <f t="shared" si="49"/>
        <v>-0.003813087463899578</v>
      </c>
      <c r="T121">
        <f t="shared" si="40"/>
        <v>20.40385188159489</v>
      </c>
      <c r="U121">
        <f t="shared" si="50"/>
        <v>371.0631690000001</v>
      </c>
      <c r="V121">
        <f t="shared" si="34"/>
        <v>1.301543015738595</v>
      </c>
      <c r="X121">
        <v>14</v>
      </c>
      <c r="Y121">
        <f t="shared" si="27"/>
        <v>3.91925</v>
      </c>
      <c r="Z121">
        <f t="shared" si="51"/>
        <v>-0.05859816428712768</v>
      </c>
      <c r="AA121">
        <f t="shared" si="41"/>
        <v>24.936093333773687</v>
      </c>
      <c r="AB121">
        <f t="shared" si="36"/>
        <v>371.0631690000001</v>
      </c>
      <c r="AC121">
        <f t="shared" si="37"/>
        <v>32.18398797370743</v>
      </c>
      <c r="AE121">
        <f t="shared" si="28"/>
        <v>-43</v>
      </c>
      <c r="AF121">
        <v>6.613</v>
      </c>
      <c r="AG121">
        <f t="shared" si="52"/>
        <v>0.12043522938128282</v>
      </c>
      <c r="AH121">
        <f t="shared" si="42"/>
        <v>28.611367588989705</v>
      </c>
      <c r="AI121">
        <f t="shared" si="43"/>
        <v>371.0631690000001</v>
      </c>
      <c r="AJ121">
        <f t="shared" si="44"/>
        <v>87.39197657887316</v>
      </c>
      <c r="AL121">
        <f t="shared" si="47"/>
        <v>0.2040385188159489</v>
      </c>
      <c r="AM121">
        <f t="shared" si="45"/>
        <v>0.24936093333773687</v>
      </c>
      <c r="AN121">
        <f t="shared" si="46"/>
        <v>0.28611367588989706</v>
      </c>
    </row>
    <row r="122" spans="1:40" ht="12.75">
      <c r="A122">
        <v>2001</v>
      </c>
      <c r="B122" t="s">
        <v>53</v>
      </c>
      <c r="C122">
        <v>20.125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-23</v>
      </c>
      <c r="N122">
        <v>3.96275</v>
      </c>
      <c r="O122">
        <f t="shared" si="39"/>
        <v>0.8619999999999983</v>
      </c>
      <c r="P122">
        <f t="shared" si="30"/>
        <v>0.7430439999999972</v>
      </c>
      <c r="Q122">
        <f t="shared" si="48"/>
        <v>163340.1526006406</v>
      </c>
      <c r="S122">
        <f t="shared" si="49"/>
        <v>-0.30935819867684344</v>
      </c>
      <c r="T122">
        <f t="shared" si="40"/>
        <v>20.094493682918046</v>
      </c>
      <c r="U122">
        <f t="shared" si="50"/>
        <v>405.015625</v>
      </c>
      <c r="V122">
        <f t="shared" si="34"/>
        <v>0.0009306353819047424</v>
      </c>
      <c r="X122">
        <v>14</v>
      </c>
      <c r="Y122">
        <f t="shared" si="27"/>
        <v>3.96275</v>
      </c>
      <c r="Z122">
        <f t="shared" si="51"/>
        <v>0.5277769557504516</v>
      </c>
      <c r="AA122">
        <f t="shared" si="41"/>
        <v>25.463870289524138</v>
      </c>
      <c r="AB122">
        <f t="shared" si="36"/>
        <v>405.015625</v>
      </c>
      <c r="AC122">
        <f t="shared" si="37"/>
        <v>28.503535968363554</v>
      </c>
      <c r="AE122">
        <f t="shared" si="28"/>
        <v>-23</v>
      </c>
      <c r="AF122">
        <v>6.613</v>
      </c>
      <c r="AG122">
        <f t="shared" si="52"/>
        <v>0.026165970023994733</v>
      </c>
      <c r="AH122">
        <f t="shared" si="42"/>
        <v>28.6375335590137</v>
      </c>
      <c r="AI122">
        <f t="shared" si="43"/>
        <v>405.015625</v>
      </c>
      <c r="AJ122">
        <f t="shared" si="44"/>
        <v>72.46322759333447</v>
      </c>
      <c r="AL122">
        <f t="shared" si="47"/>
        <v>0.20094493682918046</v>
      </c>
      <c r="AM122">
        <f t="shared" si="45"/>
        <v>0.2546387028952414</v>
      </c>
      <c r="AN122">
        <f t="shared" si="46"/>
        <v>0.286375335590137</v>
      </c>
    </row>
    <row r="123" spans="1:40" ht="12.75">
      <c r="A123">
        <v>2001</v>
      </c>
      <c r="B123" t="s">
        <v>54</v>
      </c>
      <c r="C123">
        <v>19.24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-3</v>
      </c>
      <c r="N123">
        <v>4.00925</v>
      </c>
      <c r="O123">
        <f t="shared" si="39"/>
        <v>-0.8850000000000016</v>
      </c>
      <c r="P123">
        <f t="shared" si="30"/>
        <v>0.7832250000000027</v>
      </c>
      <c r="Q123">
        <f t="shared" si="48"/>
        <v>137687.45311875994</v>
      </c>
      <c r="S123">
        <f t="shared" si="49"/>
        <v>-0.21632001794177957</v>
      </c>
      <c r="T123">
        <f t="shared" si="40"/>
        <v>19.878173664976266</v>
      </c>
      <c r="U123">
        <f t="shared" si="50"/>
        <v>370.1775999999999</v>
      </c>
      <c r="V123">
        <f t="shared" si="34"/>
        <v>0.4072656266692419</v>
      </c>
      <c r="X123">
        <v>14</v>
      </c>
      <c r="Y123">
        <f t="shared" si="27"/>
        <v>4.00925</v>
      </c>
      <c r="Z123">
        <f t="shared" si="51"/>
        <v>-0.3027136501208677</v>
      </c>
      <c r="AA123">
        <f t="shared" si="41"/>
        <v>25.16115663940327</v>
      </c>
      <c r="AB123">
        <f t="shared" si="36"/>
        <v>370.1775999999999</v>
      </c>
      <c r="AC123">
        <f t="shared" si="37"/>
        <v>35.06009594834944</v>
      </c>
      <c r="AE123">
        <f t="shared" si="28"/>
        <v>-3</v>
      </c>
      <c r="AF123">
        <v>6.613</v>
      </c>
      <c r="AG123">
        <f t="shared" si="52"/>
        <v>-0.008416477509129217</v>
      </c>
      <c r="AH123">
        <f t="shared" si="42"/>
        <v>28.62911708150457</v>
      </c>
      <c r="AI123">
        <f t="shared" si="43"/>
        <v>370.1775999999999</v>
      </c>
      <c r="AJ123">
        <f t="shared" si="44"/>
        <v>88.15551957020094</v>
      </c>
      <c r="AL123">
        <f t="shared" si="47"/>
        <v>0.19878173664976267</v>
      </c>
      <c r="AM123">
        <f t="shared" si="45"/>
        <v>0.2516115663940327</v>
      </c>
      <c r="AN123">
        <f t="shared" si="46"/>
        <v>0.28629117081504574</v>
      </c>
    </row>
    <row r="124" spans="1:40" ht="12.75">
      <c r="A124">
        <v>2002</v>
      </c>
      <c r="B124" t="s">
        <v>55</v>
      </c>
      <c r="C124">
        <v>19.875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-13</v>
      </c>
      <c r="N124">
        <v>4.082</v>
      </c>
      <c r="O124">
        <f t="shared" si="39"/>
        <v>0.6350000000000016</v>
      </c>
      <c r="P124">
        <f t="shared" si="30"/>
        <v>0.403225000000002</v>
      </c>
      <c r="Q124">
        <f t="shared" si="48"/>
        <v>155536.07737539063</v>
      </c>
      <c r="S124">
        <f t="shared" si="49"/>
        <v>0.35641061379855166</v>
      </c>
      <c r="T124">
        <f t="shared" si="40"/>
        <v>20.23458427877482</v>
      </c>
      <c r="U124">
        <f t="shared" si="50"/>
        <v>395.015625</v>
      </c>
      <c r="V124">
        <f t="shared" si="34"/>
        <v>0.1293008535420062</v>
      </c>
      <c r="X124">
        <v>14</v>
      </c>
      <c r="Y124">
        <f t="shared" si="27"/>
        <v>4.082</v>
      </c>
      <c r="Z124">
        <f t="shared" si="51"/>
        <v>-0.2314057275566358</v>
      </c>
      <c r="AA124">
        <f t="shared" si="41"/>
        <v>24.929750911846636</v>
      </c>
      <c r="AB124">
        <f t="shared" si="36"/>
        <v>395.015625</v>
      </c>
      <c r="AC124">
        <f t="shared" si="37"/>
        <v>25.550506780814395</v>
      </c>
      <c r="AE124">
        <f t="shared" si="28"/>
        <v>-13</v>
      </c>
      <c r="AF124">
        <v>6.613</v>
      </c>
      <c r="AG124">
        <f t="shared" si="52"/>
        <v>0.509383037900712</v>
      </c>
      <c r="AH124">
        <f t="shared" si="42"/>
        <v>29.138500119405283</v>
      </c>
      <c r="AI124">
        <f t="shared" si="43"/>
        <v>395.015625</v>
      </c>
      <c r="AJ124">
        <f t="shared" si="44"/>
        <v>85.81243446222169</v>
      </c>
      <c r="AL124">
        <f t="shared" si="47"/>
        <v>0.20234584278774817</v>
      </c>
      <c r="AM124">
        <f t="shared" si="45"/>
        <v>0.24929750911846635</v>
      </c>
      <c r="AN124">
        <f t="shared" si="46"/>
        <v>0.2913850011940528</v>
      </c>
    </row>
    <row r="125" spans="1:40" ht="12.75">
      <c r="A125">
        <v>2002</v>
      </c>
      <c r="B125" t="s">
        <v>56</v>
      </c>
      <c r="C125">
        <v>19.239</v>
      </c>
      <c r="D125">
        <v>-1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-30</v>
      </c>
      <c r="N125">
        <v>4.05925</v>
      </c>
      <c r="O125">
        <f t="shared" si="39"/>
        <v>-0.6359999999999992</v>
      </c>
      <c r="P125">
        <f t="shared" si="30"/>
        <v>0.404495999999999</v>
      </c>
      <c r="Q125">
        <f t="shared" si="48"/>
        <v>137474.1903525647</v>
      </c>
      <c r="S125">
        <f t="shared" si="49"/>
        <v>-0.9740686674869551</v>
      </c>
      <c r="T125">
        <f t="shared" si="40"/>
        <v>19.260515611287865</v>
      </c>
      <c r="U125">
        <f t="shared" si="50"/>
        <v>370.13912100000005</v>
      </c>
      <c r="V125">
        <f t="shared" si="34"/>
        <v>0.0004629215290904536</v>
      </c>
      <c r="X125">
        <v>14</v>
      </c>
      <c r="Y125">
        <f t="shared" si="27"/>
        <v>4.05925</v>
      </c>
      <c r="Z125">
        <f t="shared" si="51"/>
        <v>-1.0309276196209396</v>
      </c>
      <c r="AA125">
        <f t="shared" si="41"/>
        <v>23.898823292225696</v>
      </c>
      <c r="AB125">
        <f t="shared" si="36"/>
        <v>370.13912100000005</v>
      </c>
      <c r="AC125">
        <f t="shared" si="37"/>
        <v>21.71395311476912</v>
      </c>
      <c r="AE125">
        <f t="shared" si="28"/>
        <v>-30</v>
      </c>
      <c r="AF125">
        <v>6.613</v>
      </c>
      <c r="AG125">
        <f t="shared" si="52"/>
        <v>-0.8170172550448802</v>
      </c>
      <c r="AH125">
        <f t="shared" si="42"/>
        <v>28.3214828643604</v>
      </c>
      <c r="AI125">
        <f t="shared" si="43"/>
        <v>370.13912100000005</v>
      </c>
      <c r="AJ125">
        <f t="shared" si="44"/>
        <v>82.49149498140031</v>
      </c>
      <c r="AL125">
        <f t="shared" si="47"/>
        <v>0.19260515611287865</v>
      </c>
      <c r="AM125">
        <f t="shared" si="45"/>
        <v>0.23898823292225696</v>
      </c>
      <c r="AN125">
        <f t="shared" si="46"/>
        <v>0.28321482864360403</v>
      </c>
    </row>
    <row r="126" spans="1:40" ht="12.75">
      <c r="A126">
        <v>2002</v>
      </c>
      <c r="B126" t="s">
        <v>57</v>
      </c>
      <c r="C126">
        <v>18.921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-18</v>
      </c>
      <c r="N126">
        <v>4.11775</v>
      </c>
      <c r="O126">
        <f t="shared" si="39"/>
        <v>-0.3180000000000014</v>
      </c>
      <c r="P126">
        <f t="shared" si="30"/>
        <v>0.10112400000000088</v>
      </c>
      <c r="Q126">
        <f t="shared" si="48"/>
        <v>128394.82839526205</v>
      </c>
      <c r="S126">
        <f t="shared" si="49"/>
        <v>-0.22212570510768725</v>
      </c>
      <c r="T126">
        <f t="shared" si="40"/>
        <v>19.03838990618018</v>
      </c>
      <c r="U126">
        <f t="shared" si="50"/>
        <v>358.004241</v>
      </c>
      <c r="V126">
        <f t="shared" si="34"/>
        <v>0.013780390072991247</v>
      </c>
      <c r="X126">
        <v>14</v>
      </c>
      <c r="Y126">
        <f t="shared" si="27"/>
        <v>4.11775</v>
      </c>
      <c r="Z126">
        <f t="shared" si="51"/>
        <v>0.20968880034220258</v>
      </c>
      <c r="AA126">
        <f t="shared" si="41"/>
        <v>24.1085120925679</v>
      </c>
      <c r="AB126">
        <f t="shared" si="36"/>
        <v>358.004241</v>
      </c>
      <c r="AC126">
        <f t="shared" si="37"/>
        <v>26.910281710538193</v>
      </c>
      <c r="AE126">
        <f t="shared" si="28"/>
        <v>-18</v>
      </c>
      <c r="AF126">
        <v>6.613</v>
      </c>
      <c r="AG126">
        <f t="shared" si="52"/>
        <v>-0.34575281589698964</v>
      </c>
      <c r="AH126">
        <f t="shared" si="42"/>
        <v>27.97573004846341</v>
      </c>
      <c r="AI126">
        <f t="shared" si="43"/>
        <v>358.004241</v>
      </c>
      <c r="AJ126">
        <f t="shared" si="44"/>
        <v>81.98813625054622</v>
      </c>
      <c r="AL126">
        <f t="shared" si="47"/>
        <v>0.19038389906180178</v>
      </c>
      <c r="AM126">
        <f t="shared" si="45"/>
        <v>0.241085120925679</v>
      </c>
      <c r="AN126">
        <f t="shared" si="46"/>
        <v>0.2797573004846341</v>
      </c>
    </row>
    <row r="127" spans="1:40" ht="12.75">
      <c r="A127">
        <v>2002</v>
      </c>
      <c r="B127" t="s">
        <v>58</v>
      </c>
      <c r="C127">
        <v>18.631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1</v>
      </c>
      <c r="L127">
        <v>0</v>
      </c>
      <c r="M127">
        <v>-11</v>
      </c>
      <c r="N127">
        <v>4.057</v>
      </c>
      <c r="O127">
        <f t="shared" si="39"/>
        <v>-0.28999999999999915</v>
      </c>
      <c r="P127">
        <f t="shared" si="30"/>
        <v>0.08409999999999951</v>
      </c>
      <c r="Q127">
        <f t="shared" si="48"/>
        <v>120689.65108011395</v>
      </c>
      <c r="S127">
        <f t="shared" si="49"/>
        <v>0.9079354804800867</v>
      </c>
      <c r="T127">
        <f t="shared" si="40"/>
        <v>19.946325386660266</v>
      </c>
      <c r="U127">
        <f t="shared" si="50"/>
        <v>347.114161</v>
      </c>
      <c r="V127">
        <f t="shared" si="34"/>
        <v>1.7300808727929786</v>
      </c>
      <c r="X127">
        <v>14</v>
      </c>
      <c r="Y127">
        <f t="shared" si="27"/>
        <v>4.057</v>
      </c>
      <c r="Z127">
        <f t="shared" si="51"/>
        <v>0.7898129578508726</v>
      </c>
      <c r="AA127">
        <f t="shared" si="41"/>
        <v>24.898325050418773</v>
      </c>
      <c r="AB127">
        <f t="shared" si="36"/>
        <v>347.114161</v>
      </c>
      <c r="AC127">
        <f t="shared" si="37"/>
        <v>39.27936328760667</v>
      </c>
      <c r="AE127">
        <f t="shared" si="28"/>
        <v>-11</v>
      </c>
      <c r="AF127">
        <v>6.613</v>
      </c>
      <c r="AG127">
        <f t="shared" si="52"/>
        <v>0.9983094441790807</v>
      </c>
      <c r="AH127">
        <f t="shared" si="42"/>
        <v>28.974039492642493</v>
      </c>
      <c r="AI127">
        <f t="shared" si="43"/>
        <v>347.114161</v>
      </c>
      <c r="AJ127">
        <f t="shared" si="44"/>
        <v>106.97846594636228</v>
      </c>
      <c r="AL127">
        <f t="shared" si="47"/>
        <v>0.19946325386660266</v>
      </c>
      <c r="AM127">
        <f t="shared" si="45"/>
        <v>0.24898325050418774</v>
      </c>
      <c r="AN127">
        <f t="shared" si="46"/>
        <v>0.28974039492642495</v>
      </c>
    </row>
    <row r="128" spans="1:40" ht="12.75">
      <c r="A128">
        <v>2003</v>
      </c>
      <c r="B128" t="s">
        <v>59</v>
      </c>
      <c r="C128">
        <v>16.271</v>
      </c>
      <c r="D128">
        <v>-1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1</v>
      </c>
      <c r="M128">
        <v>-24</v>
      </c>
      <c r="N128">
        <v>4.0615</v>
      </c>
      <c r="O128">
        <f t="shared" si="39"/>
        <v>-2.3599999999999994</v>
      </c>
      <c r="P128">
        <f t="shared" si="30"/>
        <v>5.569599999999998</v>
      </c>
      <c r="Q128">
        <f t="shared" si="48"/>
        <v>71345.3166118045</v>
      </c>
      <c r="S128">
        <f t="shared" si="49"/>
        <v>-0.41715208398502274</v>
      </c>
      <c r="T128">
        <f t="shared" si="40"/>
        <v>19.529173302675243</v>
      </c>
      <c r="U128">
        <f t="shared" si="50"/>
        <v>264.745441</v>
      </c>
      <c r="V128">
        <f t="shared" si="34"/>
        <v>10.615693270265696</v>
      </c>
      <c r="X128">
        <v>14</v>
      </c>
      <c r="Y128">
        <f t="shared" si="27"/>
        <v>4.0615</v>
      </c>
      <c r="Z128">
        <f t="shared" si="51"/>
        <v>-0.6670504130648015</v>
      </c>
      <c r="AA128">
        <f t="shared" si="41"/>
        <v>24.231274637353973</v>
      </c>
      <c r="AB128">
        <f t="shared" si="36"/>
        <v>264.745441</v>
      </c>
      <c r="AC128">
        <f t="shared" si="37"/>
        <v>63.365972302100914</v>
      </c>
      <c r="AE128">
        <f t="shared" si="28"/>
        <v>-24</v>
      </c>
      <c r="AF128">
        <v>6.613</v>
      </c>
      <c r="AG128">
        <f t="shared" si="52"/>
        <v>-0.6399336128343518</v>
      </c>
      <c r="AH128">
        <f t="shared" si="42"/>
        <v>28.334105879808142</v>
      </c>
      <c r="AI128">
        <f t="shared" si="43"/>
        <v>264.745441</v>
      </c>
      <c r="AJ128">
        <f t="shared" si="44"/>
        <v>145.51852346746176</v>
      </c>
      <c r="AL128">
        <f t="shared" si="47"/>
        <v>0.19529173302675243</v>
      </c>
      <c r="AM128">
        <f t="shared" si="45"/>
        <v>0.24231274637353972</v>
      </c>
      <c r="AN128">
        <f t="shared" si="46"/>
        <v>0.2833410587980814</v>
      </c>
    </row>
    <row r="129" spans="1:40" ht="12.75">
      <c r="A129">
        <v>2003</v>
      </c>
      <c r="B129" t="s">
        <v>60</v>
      </c>
      <c r="C129">
        <v>17.007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-9</v>
      </c>
      <c r="N129">
        <v>4.1345</v>
      </c>
      <c r="O129">
        <f t="shared" si="39"/>
        <v>0.7360000000000007</v>
      </c>
      <c r="P129">
        <f t="shared" si="30"/>
        <v>0.541696000000001</v>
      </c>
      <c r="Q129">
        <f t="shared" si="48"/>
        <v>83233.43227719843</v>
      </c>
      <c r="S129">
        <f t="shared" si="49"/>
        <v>-0.16564270312576723</v>
      </c>
      <c r="T129">
        <f t="shared" si="40"/>
        <v>19.363530599549478</v>
      </c>
      <c r="U129">
        <f t="shared" si="50"/>
        <v>289.23804900000005</v>
      </c>
      <c r="V129">
        <f t="shared" si="34"/>
        <v>5.553236466613013</v>
      </c>
      <c r="X129">
        <v>14</v>
      </c>
      <c r="Y129">
        <f t="shared" si="27"/>
        <v>4.1345</v>
      </c>
      <c r="Z129">
        <f t="shared" si="51"/>
        <v>0.0774155808180717</v>
      </c>
      <c r="AA129">
        <f t="shared" si="41"/>
        <v>24.308690218172046</v>
      </c>
      <c r="AB129">
        <f t="shared" si="36"/>
        <v>289.23804900000005</v>
      </c>
      <c r="AC129">
        <f t="shared" si="37"/>
        <v>53.31468004214932</v>
      </c>
      <c r="AE129">
        <f t="shared" si="28"/>
        <v>-9</v>
      </c>
      <c r="AF129">
        <v>6.613</v>
      </c>
      <c r="AG129">
        <f t="shared" si="52"/>
        <v>-0.17019625198489968</v>
      </c>
      <c r="AH129">
        <f t="shared" si="42"/>
        <v>28.16390962782324</v>
      </c>
      <c r="AI129">
        <f t="shared" si="43"/>
        <v>289.23804900000005</v>
      </c>
      <c r="AJ129">
        <f t="shared" si="44"/>
        <v>124.4766324434149</v>
      </c>
      <c r="AL129">
        <f t="shared" si="47"/>
        <v>0.19363530599549478</v>
      </c>
      <c r="AM129">
        <f t="shared" si="45"/>
        <v>0.24308690218172047</v>
      </c>
      <c r="AN129">
        <f t="shared" si="46"/>
        <v>0.2816390962782324</v>
      </c>
    </row>
    <row r="130" spans="1:40" ht="12.75">
      <c r="A130">
        <v>2003</v>
      </c>
      <c r="B130" t="s">
        <v>61</v>
      </c>
      <c r="C130">
        <v>16.984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-12</v>
      </c>
      <c r="N130">
        <v>4.117</v>
      </c>
      <c r="O130">
        <f t="shared" si="39"/>
        <v>-0.022999999999999687</v>
      </c>
      <c r="P130">
        <f t="shared" si="30"/>
        <v>0.0005289999999999856</v>
      </c>
      <c r="Q130">
        <f t="shared" si="48"/>
        <v>83220.28114231359</v>
      </c>
      <c r="S130">
        <f t="shared" si="49"/>
        <v>0.26160154970513044</v>
      </c>
      <c r="T130">
        <f t="shared" si="40"/>
        <v>19.625132149254608</v>
      </c>
      <c r="U130">
        <f t="shared" si="50"/>
        <v>288.45625600000005</v>
      </c>
      <c r="V130">
        <f t="shared" si="34"/>
        <v>6.975579029826253</v>
      </c>
      <c r="X130">
        <v>14</v>
      </c>
      <c r="Y130">
        <f t="shared" si="27"/>
        <v>4.117</v>
      </c>
      <c r="Z130">
        <f t="shared" si="51"/>
        <v>-0.08441636555263653</v>
      </c>
      <c r="AA130">
        <f t="shared" si="41"/>
        <v>24.224273852619408</v>
      </c>
      <c r="AB130">
        <f t="shared" si="36"/>
        <v>288.45625600000005</v>
      </c>
      <c r="AC130">
        <f t="shared" si="37"/>
        <v>52.42156546092426</v>
      </c>
      <c r="AE130">
        <f t="shared" si="28"/>
        <v>-12</v>
      </c>
      <c r="AF130">
        <v>6.613</v>
      </c>
      <c r="AG130">
        <f t="shared" si="52"/>
        <v>0.40629429170895265</v>
      </c>
      <c r="AH130">
        <f t="shared" si="42"/>
        <v>28.570203919532194</v>
      </c>
      <c r="AI130">
        <f t="shared" si="43"/>
        <v>288.45625600000005</v>
      </c>
      <c r="AJ130">
        <f t="shared" si="44"/>
        <v>134.24012126498312</v>
      </c>
      <c r="AL130">
        <f t="shared" si="47"/>
        <v>0.19625132149254607</v>
      </c>
      <c r="AM130">
        <f t="shared" si="45"/>
        <v>0.24224273852619407</v>
      </c>
      <c r="AN130">
        <f t="shared" si="46"/>
        <v>0.28570203919532194</v>
      </c>
    </row>
    <row r="131" spans="1:40" ht="12.75">
      <c r="A131">
        <v>2003</v>
      </c>
      <c r="B131" t="s">
        <v>62</v>
      </c>
      <c r="C131">
        <v>16.808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-11</v>
      </c>
      <c r="N131">
        <v>4.13225</v>
      </c>
      <c r="O131">
        <f t="shared" si="39"/>
        <v>-0.17600000000000193</v>
      </c>
      <c r="P131">
        <f t="shared" si="30"/>
        <v>0.03097600000000068</v>
      </c>
      <c r="Q131">
        <f t="shared" si="48"/>
        <v>79910.73233469849</v>
      </c>
      <c r="S131">
        <f t="shared" si="49"/>
        <v>0.2788807787838382</v>
      </c>
      <c r="T131">
        <f t="shared" si="40"/>
        <v>19.904012928038444</v>
      </c>
      <c r="U131">
        <f t="shared" si="50"/>
        <v>282.508864</v>
      </c>
      <c r="V131">
        <f t="shared" si="34"/>
        <v>9.585296050581182</v>
      </c>
      <c r="X131">
        <v>14</v>
      </c>
      <c r="Y131">
        <f t="shared" si="27"/>
        <v>4.13225</v>
      </c>
      <c r="Z131">
        <f t="shared" si="51"/>
        <v>0.17283298638301758</v>
      </c>
      <c r="AA131">
        <f t="shared" si="41"/>
        <v>24.397106839002426</v>
      </c>
      <c r="AB131">
        <f t="shared" si="36"/>
        <v>282.508864</v>
      </c>
      <c r="AC131">
        <f t="shared" si="37"/>
        <v>57.594542613793394</v>
      </c>
      <c r="AE131">
        <f t="shared" si="28"/>
        <v>-11</v>
      </c>
      <c r="AF131">
        <v>6.613</v>
      </c>
      <c r="AG131">
        <f t="shared" si="52"/>
        <v>0.155912467601378</v>
      </c>
      <c r="AH131">
        <f t="shared" si="42"/>
        <v>28.726116387133573</v>
      </c>
      <c r="AI131">
        <f t="shared" si="43"/>
        <v>282.508864</v>
      </c>
      <c r="AJ131">
        <f t="shared" si="44"/>
        <v>142.0414982172618</v>
      </c>
      <c r="AL131">
        <f t="shared" si="47"/>
        <v>0.19904012928038445</v>
      </c>
      <c r="AM131">
        <f t="shared" si="45"/>
        <v>0.24397106839002425</v>
      </c>
      <c r="AN131">
        <f t="shared" si="46"/>
        <v>0.2872611638713357</v>
      </c>
    </row>
    <row r="132" spans="1:40" ht="12.75">
      <c r="A132">
        <v>2004</v>
      </c>
      <c r="B132" t="s">
        <v>63</v>
      </c>
      <c r="C132">
        <v>17.622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-10</v>
      </c>
      <c r="N132">
        <v>4.108</v>
      </c>
      <c r="O132">
        <f t="shared" si="39"/>
        <v>0.8140000000000001</v>
      </c>
      <c r="P132">
        <f t="shared" si="30"/>
        <v>0.6625960000000001</v>
      </c>
      <c r="Q132">
        <f t="shared" si="48"/>
        <v>95927.02598574143</v>
      </c>
      <c r="S132">
        <f t="shared" si="49"/>
        <v>0.1967986631895784</v>
      </c>
      <c r="T132">
        <f t="shared" si="40"/>
        <v>20.100811591228023</v>
      </c>
      <c r="U132">
        <f t="shared" si="50"/>
        <v>310.534884</v>
      </c>
      <c r="V132">
        <f t="shared" si="34"/>
        <v>6.144506904806405</v>
      </c>
      <c r="X132">
        <v>14</v>
      </c>
      <c r="Y132">
        <f t="shared" si="27"/>
        <v>4.108</v>
      </c>
      <c r="Z132">
        <f t="shared" si="51"/>
        <v>0.06041824947797041</v>
      </c>
      <c r="AA132">
        <f t="shared" si="41"/>
        <v>24.457525088480395</v>
      </c>
      <c r="AB132">
        <f t="shared" si="36"/>
        <v>310.534884</v>
      </c>
      <c r="AC132">
        <f t="shared" si="37"/>
        <v>46.724403235244914</v>
      </c>
      <c r="AE132">
        <f t="shared" si="28"/>
        <v>-10</v>
      </c>
      <c r="AF132">
        <v>6.613</v>
      </c>
      <c r="AG132">
        <f t="shared" si="52"/>
        <v>0.177631828930149</v>
      </c>
      <c r="AH132">
        <f t="shared" si="42"/>
        <v>28.903748216063722</v>
      </c>
      <c r="AI132">
        <f t="shared" si="43"/>
        <v>310.534884</v>
      </c>
      <c r="AJ132">
        <f t="shared" si="44"/>
        <v>127.27784281065698</v>
      </c>
      <c r="AL132">
        <f t="shared" si="47"/>
        <v>0.20100811591228024</v>
      </c>
      <c r="AM132">
        <f t="shared" si="45"/>
        <v>0.24457525088480395</v>
      </c>
      <c r="AN132">
        <f t="shared" si="46"/>
        <v>0.28903748216063724</v>
      </c>
    </row>
    <row r="133" spans="1:40" ht="12.75">
      <c r="A133">
        <v>2004</v>
      </c>
      <c r="B133" t="s">
        <v>64</v>
      </c>
      <c r="C133">
        <v>18.486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-17</v>
      </c>
      <c r="N133">
        <v>4.0445</v>
      </c>
      <c r="O133">
        <f t="shared" si="39"/>
        <v>0.8640000000000008</v>
      </c>
      <c r="P133">
        <f t="shared" si="30"/>
        <v>0.7464960000000014</v>
      </c>
      <c r="Q133">
        <f t="shared" si="48"/>
        <v>116191.12704429447</v>
      </c>
      <c r="S133">
        <f t="shared" si="49"/>
        <v>0.2847477275217235</v>
      </c>
      <c r="T133">
        <f t="shared" si="40"/>
        <v>20.385559318749745</v>
      </c>
      <c r="U133">
        <f t="shared" si="50"/>
        <v>341.73219600000004</v>
      </c>
      <c r="V133">
        <f t="shared" si="34"/>
        <v>3.6083256054489947</v>
      </c>
      <c r="X133">
        <v>14</v>
      </c>
      <c r="Y133">
        <f t="shared" si="27"/>
        <v>4.0445</v>
      </c>
      <c r="Z133">
        <f t="shared" si="51"/>
        <v>0.14610738517137836</v>
      </c>
      <c r="AA133">
        <f t="shared" si="41"/>
        <v>24.603632473651775</v>
      </c>
      <c r="AB133">
        <f t="shared" si="36"/>
        <v>341.73219600000004</v>
      </c>
      <c r="AC133">
        <f t="shared" si="37"/>
        <v>37.42542708267872</v>
      </c>
      <c r="AE133">
        <f t="shared" si="28"/>
        <v>-17</v>
      </c>
      <c r="AF133">
        <v>6.613</v>
      </c>
      <c r="AG133">
        <f t="shared" si="52"/>
        <v>0.1727662892393661</v>
      </c>
      <c r="AH133">
        <f t="shared" si="42"/>
        <v>29.076514505303088</v>
      </c>
      <c r="AI133">
        <f t="shared" si="43"/>
        <v>341.73219600000004</v>
      </c>
      <c r="AJ133">
        <f t="shared" si="44"/>
        <v>112.1589974870351</v>
      </c>
      <c r="AL133">
        <f t="shared" si="47"/>
        <v>0.20385559318749746</v>
      </c>
      <c r="AM133">
        <f t="shared" si="45"/>
        <v>0.24603632473651774</v>
      </c>
      <c r="AN133">
        <f t="shared" si="46"/>
        <v>0.29076514505303086</v>
      </c>
    </row>
    <row r="134" spans="1:40" ht="12.75">
      <c r="A134">
        <v>2004</v>
      </c>
      <c r="B134" t="s">
        <v>65</v>
      </c>
      <c r="C134">
        <v>19.64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-15</v>
      </c>
      <c r="N134">
        <v>4.0115</v>
      </c>
      <c r="O134">
        <f t="shared" si="39"/>
        <v>1.154</v>
      </c>
      <c r="P134">
        <f t="shared" si="30"/>
        <v>1.331716</v>
      </c>
      <c r="Q134">
        <f t="shared" si="48"/>
        <v>147898.39211536</v>
      </c>
      <c r="S134">
        <f t="shared" si="49"/>
        <v>0.08146885729714198</v>
      </c>
      <c r="T134">
        <f t="shared" si="40"/>
        <v>20.467028176046888</v>
      </c>
      <c r="U134">
        <f t="shared" si="50"/>
        <v>385.7296</v>
      </c>
      <c r="V134">
        <f t="shared" si="34"/>
        <v>0.6839756039754418</v>
      </c>
      <c r="X134">
        <v>14</v>
      </c>
      <c r="Y134">
        <f t="shared" si="27"/>
        <v>4.0115</v>
      </c>
      <c r="Z134">
        <f t="shared" si="51"/>
        <v>0.19316374988363655</v>
      </c>
      <c r="AA134">
        <f t="shared" si="41"/>
        <v>24.796796223535413</v>
      </c>
      <c r="AB134">
        <f t="shared" si="36"/>
        <v>385.7296</v>
      </c>
      <c r="AC134">
        <f t="shared" si="37"/>
        <v>26.592547291069092</v>
      </c>
      <c r="AE134">
        <f t="shared" si="28"/>
        <v>-15</v>
      </c>
      <c r="AF134">
        <v>6.613</v>
      </c>
      <c r="AG134">
        <f t="shared" si="52"/>
        <v>-0.08346361264367064</v>
      </c>
      <c r="AH134">
        <f t="shared" si="42"/>
        <v>28.99305089265942</v>
      </c>
      <c r="AI134">
        <f t="shared" si="43"/>
        <v>385.7296</v>
      </c>
      <c r="AJ134">
        <f t="shared" si="44"/>
        <v>87.47956100067714</v>
      </c>
      <c r="AL134">
        <f t="shared" si="47"/>
        <v>0.2046702817604689</v>
      </c>
      <c r="AM134">
        <f t="shared" si="45"/>
        <v>0.24796796223535414</v>
      </c>
      <c r="AN134">
        <f t="shared" si="46"/>
        <v>0.28993050892659417</v>
      </c>
    </row>
    <row r="135" spans="1:40" ht="12.75">
      <c r="A135">
        <v>2004</v>
      </c>
      <c r="B135" t="s">
        <v>66</v>
      </c>
      <c r="C135">
        <v>19.761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-25</v>
      </c>
      <c r="N135">
        <v>4.037</v>
      </c>
      <c r="O135">
        <f t="shared" si="39"/>
        <v>0.12099999999999866</v>
      </c>
      <c r="P135">
        <f t="shared" si="30"/>
        <v>0.014640999999999677</v>
      </c>
      <c r="Q135">
        <f t="shared" si="48"/>
        <v>152393.51584700664</v>
      </c>
      <c r="S135">
        <f t="shared" si="49"/>
        <v>0.06569779212528318</v>
      </c>
      <c r="T135">
        <f t="shared" si="40"/>
        <v>20.532725968172173</v>
      </c>
      <c r="U135">
        <f t="shared" si="50"/>
        <v>390.497121</v>
      </c>
      <c r="V135">
        <f t="shared" si="34"/>
        <v>0.5955609699512786</v>
      </c>
      <c r="X135">
        <v>14</v>
      </c>
      <c r="Y135">
        <f t="shared" si="27"/>
        <v>4.037</v>
      </c>
      <c r="Z135">
        <f t="shared" si="51"/>
        <v>0.05508992442292236</v>
      </c>
      <c r="AA135">
        <f t="shared" si="41"/>
        <v>24.851886147958336</v>
      </c>
      <c r="AB135">
        <f t="shared" si="36"/>
        <v>390.497121</v>
      </c>
      <c r="AC135">
        <f t="shared" si="37"/>
        <v>25.91712177147407</v>
      </c>
      <c r="AE135">
        <f t="shared" si="28"/>
        <v>-25</v>
      </c>
      <c r="AF135">
        <v>6.613</v>
      </c>
      <c r="AG135">
        <f t="shared" si="52"/>
        <v>0.033962682436205135</v>
      </c>
      <c r="AH135">
        <f t="shared" si="42"/>
        <v>29.027013575095623</v>
      </c>
      <c r="AI135">
        <f t="shared" si="43"/>
        <v>390.497121</v>
      </c>
      <c r="AJ135">
        <f t="shared" si="44"/>
        <v>85.85900757385637</v>
      </c>
      <c r="AL135">
        <f t="shared" si="47"/>
        <v>0.20532725968172172</v>
      </c>
      <c r="AM135">
        <f t="shared" si="45"/>
        <v>0.24851886147958335</v>
      </c>
      <c r="AN135">
        <f t="shared" si="46"/>
        <v>0.2902701357509562</v>
      </c>
    </row>
    <row r="136" spans="1:40" ht="12.75">
      <c r="A136">
        <v>2005</v>
      </c>
      <c r="B136" t="s">
        <v>67</v>
      </c>
      <c r="C136">
        <v>19.794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-27</v>
      </c>
      <c r="N136">
        <v>4.06775</v>
      </c>
      <c r="O136">
        <f t="shared" si="39"/>
        <v>0.03300000000000125</v>
      </c>
      <c r="P136">
        <f t="shared" si="30"/>
        <v>0.0010890000000000825</v>
      </c>
      <c r="Q136">
        <f t="shared" si="48"/>
        <v>153483.29098375808</v>
      </c>
      <c r="S136">
        <f t="shared" si="49"/>
        <v>-0.4208238277312074</v>
      </c>
      <c r="T136">
        <f t="shared" si="40"/>
        <v>20.111902140440964</v>
      </c>
      <c r="U136">
        <f t="shared" si="50"/>
        <v>391.802436</v>
      </c>
      <c r="V136">
        <f t="shared" si="34"/>
        <v>0.10106177089694632</v>
      </c>
      <c r="X136">
        <v>14</v>
      </c>
      <c r="Y136">
        <f t="shared" si="27"/>
        <v>4.06775</v>
      </c>
      <c r="Z136">
        <f t="shared" si="51"/>
        <v>-0.10292674125661637</v>
      </c>
      <c r="AA136">
        <f t="shared" si="41"/>
        <v>24.74895940670172</v>
      </c>
      <c r="AB136">
        <f t="shared" si="36"/>
        <v>391.802436</v>
      </c>
      <c r="AC136">
        <f t="shared" si="37"/>
        <v>24.551622722061843</v>
      </c>
      <c r="AE136">
        <f t="shared" si="28"/>
        <v>-27</v>
      </c>
      <c r="AF136">
        <v>6.613</v>
      </c>
      <c r="AG136">
        <f t="shared" si="52"/>
        <v>-0.29857641194772316</v>
      </c>
      <c r="AH136">
        <f t="shared" si="42"/>
        <v>28.7284371631479</v>
      </c>
      <c r="AI136">
        <f t="shared" si="43"/>
        <v>391.802436</v>
      </c>
      <c r="AJ136">
        <f t="shared" si="44"/>
        <v>79.82416742223826</v>
      </c>
      <c r="AL136">
        <f t="shared" si="47"/>
        <v>0.20111902140440965</v>
      </c>
      <c r="AM136">
        <f t="shared" si="45"/>
        <v>0.24748959406701718</v>
      </c>
      <c r="AN136">
        <f t="shared" si="46"/>
        <v>0.28728437163147896</v>
      </c>
    </row>
    <row r="137" spans="1:40" ht="12.75">
      <c r="A137">
        <v>2005</v>
      </c>
      <c r="B137" t="s">
        <v>68</v>
      </c>
      <c r="C137">
        <v>20.532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-22</v>
      </c>
      <c r="N137">
        <v>4.101</v>
      </c>
      <c r="O137">
        <f t="shared" si="39"/>
        <v>0.7379999999999995</v>
      </c>
      <c r="P137">
        <f t="shared" si="30"/>
        <v>0.5446439999999994</v>
      </c>
      <c r="Q137">
        <f t="shared" si="48"/>
        <v>177093.70082460056</v>
      </c>
      <c r="S137">
        <f t="shared" si="49"/>
        <v>-0.350654587507739</v>
      </c>
      <c r="T137">
        <f t="shared" si="40"/>
        <v>19.761247552933224</v>
      </c>
      <c r="U137">
        <f t="shared" si="50"/>
        <v>421.563024</v>
      </c>
      <c r="V137">
        <f t="shared" si="34"/>
        <v>0.594059334659424</v>
      </c>
      <c r="X137">
        <v>14</v>
      </c>
      <c r="Y137">
        <f t="shared" si="27"/>
        <v>4.101</v>
      </c>
      <c r="Z137">
        <f t="shared" si="51"/>
        <v>-0.08170066583943779</v>
      </c>
      <c r="AA137">
        <f t="shared" si="41"/>
        <v>24.66725874086228</v>
      </c>
      <c r="AB137">
        <f t="shared" si="36"/>
        <v>421.563024</v>
      </c>
      <c r="AC137">
        <f t="shared" si="37"/>
        <v>17.100364853877892</v>
      </c>
      <c r="AE137">
        <f t="shared" si="28"/>
        <v>-22</v>
      </c>
      <c r="AF137">
        <v>6.613</v>
      </c>
      <c r="AG137">
        <f t="shared" si="52"/>
        <v>-0.2529705594182808</v>
      </c>
      <c r="AH137">
        <f t="shared" si="42"/>
        <v>28.47546660372962</v>
      </c>
      <c r="AI137">
        <f t="shared" si="43"/>
        <v>421.563024</v>
      </c>
      <c r="AJ137">
        <f t="shared" si="44"/>
        <v>63.09866168456776</v>
      </c>
      <c r="AL137">
        <f t="shared" si="47"/>
        <v>0.19761247552933223</v>
      </c>
      <c r="AM137">
        <f t="shared" si="45"/>
        <v>0.2466725874086228</v>
      </c>
      <c r="AN137">
        <f t="shared" si="46"/>
        <v>0.28475466603729616</v>
      </c>
    </row>
    <row r="138" spans="1:40" ht="12.75">
      <c r="A138">
        <v>2005</v>
      </c>
      <c r="B138" t="s">
        <v>69</v>
      </c>
      <c r="C138">
        <v>20.722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-4</v>
      </c>
      <c r="N138">
        <v>4.13775</v>
      </c>
      <c r="O138">
        <f t="shared" si="39"/>
        <v>0.19000000000000128</v>
      </c>
      <c r="P138">
        <f t="shared" si="30"/>
        <v>0.036100000000000486</v>
      </c>
      <c r="Q138">
        <f t="shared" si="48"/>
        <v>184222.3263129287</v>
      </c>
      <c r="S138">
        <f t="shared" si="49"/>
        <v>-0.10843247721452372</v>
      </c>
      <c r="T138">
        <f t="shared" si="40"/>
        <v>19.6528150757187</v>
      </c>
      <c r="U138">
        <f t="shared" si="50"/>
        <v>429.40128400000003</v>
      </c>
      <c r="V138">
        <f t="shared" si="34"/>
        <v>1.1431564023104137</v>
      </c>
      <c r="X138">
        <v>14</v>
      </c>
      <c r="Y138">
        <f t="shared" si="27"/>
        <v>4.13775</v>
      </c>
      <c r="Z138">
        <f t="shared" si="51"/>
        <v>-0.054980321159057086</v>
      </c>
      <c r="AA138">
        <f t="shared" si="41"/>
        <v>24.612278419703223</v>
      </c>
      <c r="AB138">
        <f t="shared" si="36"/>
        <v>429.40128400000003</v>
      </c>
      <c r="AC138">
        <f t="shared" si="37"/>
        <v>15.134266182808597</v>
      </c>
      <c r="AE138">
        <f t="shared" si="28"/>
        <v>-4</v>
      </c>
      <c r="AF138">
        <v>6.613</v>
      </c>
      <c r="AG138">
        <f t="shared" si="52"/>
        <v>-0.040229643121970665</v>
      </c>
      <c r="AH138">
        <f t="shared" si="42"/>
        <v>28.435236960607646</v>
      </c>
      <c r="AI138">
        <f t="shared" si="43"/>
        <v>429.40128400000003</v>
      </c>
      <c r="AJ138">
        <f t="shared" si="44"/>
        <v>59.49402441048387</v>
      </c>
      <c r="AL138">
        <f t="shared" si="47"/>
        <v>0.196528150757187</v>
      </c>
      <c r="AM138">
        <f t="shared" si="45"/>
        <v>0.24612278419703223</v>
      </c>
      <c r="AN138">
        <f t="shared" si="46"/>
        <v>0.28435236960607646</v>
      </c>
    </row>
    <row r="139" spans="1:40" ht="12.75">
      <c r="A139">
        <v>2005</v>
      </c>
      <c r="B139" t="s">
        <v>70</v>
      </c>
      <c r="C139">
        <v>17.433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-10</v>
      </c>
      <c r="N139">
        <v>4.173</v>
      </c>
      <c r="O139">
        <f t="shared" si="39"/>
        <v>-3.2890000000000015</v>
      </c>
      <c r="P139">
        <f t="shared" si="30"/>
        <v>10.81752100000001</v>
      </c>
      <c r="Q139">
        <f t="shared" si="48"/>
        <v>94370.91164388311</v>
      </c>
      <c r="S139">
        <f t="shared" si="49"/>
        <v>0.46109195573301515</v>
      </c>
      <c r="T139">
        <f t="shared" si="40"/>
        <v>20.113907031451713</v>
      </c>
      <c r="U139">
        <f t="shared" si="50"/>
        <v>303.909489</v>
      </c>
      <c r="V139">
        <f t="shared" si="34"/>
        <v>7.18726251128724</v>
      </c>
      <c r="X139">
        <v>14</v>
      </c>
      <c r="Y139">
        <f t="shared" si="27"/>
        <v>4.173</v>
      </c>
      <c r="Z139">
        <f t="shared" si="51"/>
        <v>-0.03360805207910059</v>
      </c>
      <c r="AA139">
        <f t="shared" si="41"/>
        <v>24.578670367624124</v>
      </c>
      <c r="AB139">
        <f t="shared" si="36"/>
        <v>303.909489</v>
      </c>
      <c r="AC139">
        <f t="shared" si="37"/>
        <v>51.06060500274148</v>
      </c>
      <c r="AE139">
        <f t="shared" si="28"/>
        <v>-10</v>
      </c>
      <c r="AF139">
        <v>6.613</v>
      </c>
      <c r="AG139">
        <f t="shared" si="52"/>
        <v>0.5056385603858241</v>
      </c>
      <c r="AH139">
        <f t="shared" si="42"/>
        <v>28.94087552099347</v>
      </c>
      <c r="AI139">
        <f t="shared" si="43"/>
        <v>303.909489</v>
      </c>
      <c r="AJ139">
        <f t="shared" si="44"/>
        <v>132.4311990066807</v>
      </c>
      <c r="AL139">
        <f t="shared" si="47"/>
        <v>0.20113907031451714</v>
      </c>
      <c r="AM139">
        <f t="shared" si="45"/>
        <v>0.24578670367624122</v>
      </c>
      <c r="AN139">
        <f t="shared" si="46"/>
        <v>0.2894087552099347</v>
      </c>
    </row>
    <row r="140" spans="1:40" ht="12.75">
      <c r="A140">
        <v>2006</v>
      </c>
      <c r="B140" t="s">
        <v>71</v>
      </c>
      <c r="C140">
        <v>18.16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N140">
        <v>4.18625</v>
      </c>
      <c r="O140">
        <f t="shared" si="39"/>
        <v>0.7270000000000003</v>
      </c>
      <c r="P140">
        <f t="shared" si="30"/>
        <v>0.5285290000000005</v>
      </c>
      <c r="Q140">
        <f t="shared" si="48"/>
        <v>108279.56223396001</v>
      </c>
      <c r="S140">
        <f t="shared" si="49"/>
        <v>0.11451125565654274</v>
      </c>
      <c r="T140">
        <f t="shared" si="40"/>
        <v>20.228418287108255</v>
      </c>
      <c r="U140">
        <f t="shared" si="50"/>
        <v>329.7856</v>
      </c>
      <c r="V140">
        <f t="shared" si="34"/>
        <v>4.278354210443847</v>
      </c>
      <c r="Y140">
        <f t="shared" si="27"/>
        <v>4.18625</v>
      </c>
      <c r="Z140">
        <f t="shared" si="51"/>
        <v>-0.00283462718884514</v>
      </c>
      <c r="AA140">
        <f t="shared" si="41"/>
        <v>24.575835740435277</v>
      </c>
      <c r="AB140">
        <f t="shared" si="36"/>
        <v>329.7856</v>
      </c>
      <c r="AC140">
        <f t="shared" si="37"/>
        <v>41.16294824824668</v>
      </c>
      <c r="AE140">
        <f t="shared" si="28"/>
        <v>0</v>
      </c>
      <c r="AF140">
        <v>6.613</v>
      </c>
      <c r="AG140">
        <f t="shared" si="52"/>
        <v>0.12639498969894752</v>
      </c>
      <c r="AH140">
        <f t="shared" si="42"/>
        <v>29.067270510692417</v>
      </c>
      <c r="AI140">
        <f t="shared" si="43"/>
        <v>329.7856</v>
      </c>
      <c r="AJ140">
        <f t="shared" si="44"/>
        <v>118.96854999342041</v>
      </c>
      <c r="AL140">
        <f t="shared" si="47"/>
        <v>0.20228418287108255</v>
      </c>
      <c r="AM140">
        <f t="shared" si="45"/>
        <v>0.24575835740435278</v>
      </c>
      <c r="AN140">
        <f t="shared" si="46"/>
        <v>0.29067270510692417</v>
      </c>
    </row>
    <row r="141" spans="1:40" ht="12.75">
      <c r="A141">
        <v>2006</v>
      </c>
      <c r="B141" t="s">
        <v>72</v>
      </c>
      <c r="C141">
        <v>17.832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N141">
        <v>4.2005</v>
      </c>
      <c r="O141">
        <f t="shared" si="39"/>
        <v>-0.3279999999999994</v>
      </c>
      <c r="P141">
        <f t="shared" si="30"/>
        <v>0.10758399999999961</v>
      </c>
      <c r="Q141">
        <f t="shared" si="48"/>
        <v>101320.12546603418</v>
      </c>
      <c r="S141">
        <f t="shared" si="49"/>
        <v>0.5135447359332436</v>
      </c>
      <c r="T141">
        <f t="shared" si="40"/>
        <v>20.7419630230415</v>
      </c>
      <c r="U141">
        <f t="shared" si="50"/>
        <v>317.980224</v>
      </c>
      <c r="V141">
        <f t="shared" si="34"/>
        <v>8.467884795468818</v>
      </c>
      <c r="Y141">
        <f t="shared" si="27"/>
        <v>4.2005</v>
      </c>
      <c r="Z141">
        <f t="shared" si="51"/>
        <v>-0.37439596137681663</v>
      </c>
      <c r="AA141">
        <f t="shared" si="41"/>
        <v>24.20143977905846</v>
      </c>
      <c r="AB141">
        <f>C141^2</f>
        <v>317.980224</v>
      </c>
      <c r="AC141">
        <f>(C141-AA141)^2</f>
        <v>40.56976309905229</v>
      </c>
      <c r="AE141">
        <f t="shared" si="28"/>
        <v>0</v>
      </c>
      <c r="AF141">
        <v>6.613</v>
      </c>
      <c r="AG141">
        <f t="shared" si="52"/>
        <v>0.454068327504216</v>
      </c>
      <c r="AH141">
        <f t="shared" si="42"/>
        <v>29.521338838196634</v>
      </c>
      <c r="AI141">
        <f t="shared" si="43"/>
        <v>317.980224</v>
      </c>
      <c r="AJ141">
        <f t="shared" si="44"/>
        <v>136.6406424741722</v>
      </c>
      <c r="AL141">
        <f t="shared" si="47"/>
        <v>0.207419630230415</v>
      </c>
      <c r="AM141">
        <f t="shared" si="45"/>
        <v>0.24201439779058462</v>
      </c>
      <c r="AN141">
        <f t="shared" si="46"/>
        <v>0.2952133883819663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Suzanna DeBoef</dc:creator>
  <cp:keywords/>
  <dc:description/>
  <cp:lastModifiedBy>aboydstun</cp:lastModifiedBy>
  <dcterms:created xsi:type="dcterms:W3CDTF">2007-03-29T14:24:36Z</dcterms:created>
  <dcterms:modified xsi:type="dcterms:W3CDTF">2007-08-15T20:41:26Z</dcterms:modified>
  <cp:category/>
  <cp:version/>
  <cp:contentType/>
  <cp:contentStatus/>
</cp:coreProperties>
</file>