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960" yWindow="300" windowWidth="15480" windowHeight="11640" tabRatio="500" activeTab="0"/>
  </bookViews>
  <sheets>
    <sheet name="FIG_6.7" sheetId="1" r:id="rId1"/>
    <sheet name="Sheet1" sheetId="2" r:id="rId2"/>
    <sheet name="all_qtrly_data.out" sheetId="3" r:id="rId3"/>
  </sheets>
  <definedNames>
    <definedName name="bdMAhom">'all_qtrly_data.out'!$B$7</definedName>
    <definedName name="bdnet_tone">'all_qtrly_data.out'!$B$6</definedName>
    <definedName name="bhom">'all_qtrly_data.out'!$B$9</definedName>
    <definedName name="bmajor">'all_qtrly_data.out'!$B$5</definedName>
    <definedName name="bnet_tone">'all_qtrly_data.out'!$B$10</definedName>
    <definedName name="constant">'all_qtrly_data.out'!$B$4</definedName>
    <definedName name="ecconstant">'all_qtrly_data.out'!$B$11</definedName>
    <definedName name="ecrate">'all_qtrly_data.out'!$B$8</definedName>
  </definedNames>
  <calcPr fullCalcOnLoad="1"/>
</workbook>
</file>

<file path=xl/sharedStrings.xml><?xml version="1.0" encoding="utf-8"?>
<sst xmlns="http://schemas.openxmlformats.org/spreadsheetml/2006/main" count="390" uniqueCount="213">
  <si>
    <t>1991q1</t>
  </si>
  <si>
    <t>1991q2</t>
  </si>
  <si>
    <t>1991q3</t>
  </si>
  <si>
    <t>1991q4</t>
  </si>
  <si>
    <t>1992q1</t>
  </si>
  <si>
    <t>1992q2</t>
  </si>
  <si>
    <t>1992q3</t>
  </si>
  <si>
    <t>1992q4</t>
  </si>
  <si>
    <t>1993q1</t>
  </si>
  <si>
    <t>1993q2</t>
  </si>
  <si>
    <t>1993q3</t>
  </si>
  <si>
    <t>1993q4</t>
  </si>
  <si>
    <t>1994q1</t>
  </si>
  <si>
    <t>1994q2</t>
  </si>
  <si>
    <t>1994q3</t>
  </si>
  <si>
    <t>1994q4</t>
  </si>
  <si>
    <t>1995q1</t>
  </si>
  <si>
    <t>1995q2</t>
  </si>
  <si>
    <t>1995q3</t>
  </si>
  <si>
    <t>1995q4</t>
  </si>
  <si>
    <t>1996q1</t>
  </si>
  <si>
    <t>THIS SHEET DOESN'T MATCH STATA, HERE PREDICTIONS ARE DYNAMIC IN LAGGED Y</t>
  </si>
  <si>
    <t>SCENARIO 3</t>
  </si>
  <si>
    <t>Baseline</t>
  </si>
  <si>
    <t>Fig 6.7 Scenario 1</t>
  </si>
  <si>
    <t>Fig 6.7 Scenario 2</t>
  </si>
  <si>
    <t>year</t>
  </si>
  <si>
    <t>predicted D.netpsm</t>
  </si>
  <si>
    <t>predicted netpsm</t>
  </si>
  <si>
    <t>netpsm (observed)</t>
  </si>
  <si>
    <t>increase net tone by 50</t>
  </si>
  <si>
    <t>Scenario 1:</t>
  </si>
  <si>
    <t>S1:Mahom</t>
  </si>
  <si>
    <t>S1:net_tone</t>
  </si>
  <si>
    <t>S1:major</t>
  </si>
  <si>
    <t>S1:predicted netpsm</t>
  </si>
  <si>
    <t>S1:predicted D.netpsm</t>
  </si>
  <si>
    <t>Scenario 2:</t>
  </si>
  <si>
    <t>decrease net tone by 50</t>
  </si>
  <si>
    <t>S2:predicted D.netpsm</t>
  </si>
  <si>
    <t>S2:predicted netpsm</t>
  </si>
  <si>
    <t>S2:Mahom</t>
  </si>
  <si>
    <t>S2:net_tone</t>
  </si>
  <si>
    <t>S2:major</t>
  </si>
  <si>
    <t>FIGURE:</t>
  </si>
  <si>
    <t>DATA SOURCE:</t>
  </si>
  <si>
    <t>NYT Capital Punishment Data</t>
  </si>
  <si>
    <t>NOTES:</t>
  </si>
  <si>
    <t>UPDATED:</t>
  </si>
  <si>
    <t>BASELINE</t>
  </si>
  <si>
    <t>book/chapters/current/ch5_opinion/analysis2007/fitted_values_1977q1_2005q4.xls</t>
  </si>
  <si>
    <t>1993q3 value</t>
  </si>
  <si>
    <t>D.NETPSM: S3</t>
  </si>
  <si>
    <t>NETPSM: S3</t>
  </si>
  <si>
    <t>peak</t>
  </si>
  <si>
    <t>D.NETPSM: S4</t>
  </si>
  <si>
    <t>NETPSM: S4</t>
  </si>
  <si>
    <t>D.NETPSM: S5</t>
  </si>
  <si>
    <t>NETPSM: S5</t>
  </si>
  <si>
    <t>Scenario 5</t>
  </si>
  <si>
    <t>increase hom by 2000 in 1992</t>
  </si>
  <si>
    <t>scenario 5</t>
  </si>
  <si>
    <t>Increase NT byy 50</t>
  </si>
  <si>
    <t>Net_Tone</t>
  </si>
  <si>
    <t>Scenario 6</t>
  </si>
  <si>
    <t>D.NETPSM: S6</t>
  </si>
  <si>
    <t>scenario 6</t>
  </si>
  <si>
    <t>decrease hom by 2000 in 1992</t>
  </si>
  <si>
    <t>decrease NT byy 50</t>
  </si>
  <si>
    <t>Scenario 2</t>
  </si>
  <si>
    <t>1996q2</t>
  </si>
  <si>
    <t>1996q3</t>
  </si>
  <si>
    <t>1996q4</t>
  </si>
  <si>
    <t>1997q1</t>
  </si>
  <si>
    <t>1997q2</t>
  </si>
  <si>
    <t>1997q3</t>
  </si>
  <si>
    <t>1997q4</t>
  </si>
  <si>
    <t>1998q1</t>
  </si>
  <si>
    <t>1998q2</t>
  </si>
  <si>
    <t>1998q3</t>
  </si>
  <si>
    <t>1998q4</t>
  </si>
  <si>
    <t>1999q1</t>
  </si>
  <si>
    <t>1999q2</t>
  </si>
  <si>
    <t>1999q3</t>
  </si>
  <si>
    <t>1999q4</t>
  </si>
  <si>
    <t>2000q1</t>
  </si>
  <si>
    <t>2000q2</t>
  </si>
  <si>
    <t>2000q3</t>
  </si>
  <si>
    <t>2000q4</t>
  </si>
  <si>
    <t>2001q1</t>
  </si>
  <si>
    <t>2001q2</t>
  </si>
  <si>
    <t>2001q3</t>
  </si>
  <si>
    <t>2001q4</t>
  </si>
  <si>
    <t>2002q1</t>
  </si>
  <si>
    <t>2002q2</t>
  </si>
  <si>
    <t>2002q3</t>
  </si>
  <si>
    <t>2002q4</t>
  </si>
  <si>
    <t>2003q1</t>
  </si>
  <si>
    <t>2003q2</t>
  </si>
  <si>
    <t>2003q3</t>
  </si>
  <si>
    <t>2003q4</t>
  </si>
  <si>
    <t>2004q1</t>
  </si>
  <si>
    <t>2004q2</t>
  </si>
  <si>
    <t>2004q3</t>
  </si>
  <si>
    <t>2004q4</t>
  </si>
  <si>
    <t>2005q1</t>
  </si>
  <si>
    <t>2005q2</t>
  </si>
  <si>
    <t>2005q3</t>
  </si>
  <si>
    <t>2005q4</t>
  </si>
  <si>
    <t>2006q1</t>
  </si>
  <si>
    <t>2006q2</t>
  </si>
  <si>
    <t>RSS</t>
  </si>
  <si>
    <t>TSS</t>
  </si>
  <si>
    <t>D.netpsm</t>
  </si>
  <si>
    <t>PREDICTED</t>
  </si>
  <si>
    <t>D.NETPSM</t>
  </si>
  <si>
    <t>NETPSM</t>
  </si>
  <si>
    <t>SCENARIO 1</t>
  </si>
  <si>
    <t>constant</t>
  </si>
  <si>
    <t>bmajor</t>
  </si>
  <si>
    <t>bdnet_tone</t>
  </si>
  <si>
    <t>bdMAhom</t>
  </si>
  <si>
    <t>ecrate</t>
  </si>
  <si>
    <t>bhom</t>
  </si>
  <si>
    <t>bnet_tone</t>
  </si>
  <si>
    <t>ecconstant</t>
  </si>
  <si>
    <t>NET_TONE</t>
  </si>
  <si>
    <t>NET_TONE HELD AT</t>
  </si>
  <si>
    <t>of 14</t>
  </si>
  <si>
    <t>Coefficient</t>
  </si>
  <si>
    <t>Names</t>
  </si>
  <si>
    <t>Estimated</t>
  </si>
  <si>
    <t>Coefficients</t>
  </si>
  <si>
    <t>SCENARIO 2</t>
  </si>
  <si>
    <t>Hom set at</t>
  </si>
  <si>
    <t>Mahom</t>
  </si>
  <si>
    <t>D.NETPSM: S1</t>
  </si>
  <si>
    <t>D.NETPSM: S2</t>
  </si>
  <si>
    <t>NETPSM: S1</t>
  </si>
  <si>
    <t>NETPSM: S2</t>
  </si>
  <si>
    <t>qdate</t>
  </si>
  <si>
    <t>netpsm</t>
  </si>
  <si>
    <t>major</t>
  </si>
  <si>
    <t>OKcity</t>
  </si>
  <si>
    <t>ILmor</t>
  </si>
  <si>
    <t>EX100</t>
  </si>
  <si>
    <t>DCsnipers</t>
  </si>
  <si>
    <t>ILclemency</t>
  </si>
  <si>
    <t>proevents</t>
  </si>
  <si>
    <t>antievents</t>
  </si>
  <si>
    <t>net_tone</t>
  </si>
  <si>
    <t>MAhom</t>
  </si>
  <si>
    <t>1976q1</t>
  </si>
  <si>
    <t>1976q2</t>
  </si>
  <si>
    <t>1976q3</t>
  </si>
  <si>
    <t>1976q4</t>
  </si>
  <si>
    <t>1977q1</t>
  </si>
  <si>
    <t>1977q2</t>
  </si>
  <si>
    <t>1977q3</t>
  </si>
  <si>
    <t>1977q4</t>
  </si>
  <si>
    <t>1978q1</t>
  </si>
  <si>
    <t>1978q2</t>
  </si>
  <si>
    <t>1978q3</t>
  </si>
  <si>
    <t>1978q4</t>
  </si>
  <si>
    <t>1979q1</t>
  </si>
  <si>
    <t>1979q2</t>
  </si>
  <si>
    <t>1979q3</t>
  </si>
  <si>
    <t>1979q4</t>
  </si>
  <si>
    <t>1980q1</t>
  </si>
  <si>
    <t>1980q2</t>
  </si>
  <si>
    <t>1980q3</t>
  </si>
  <si>
    <t>1980q4</t>
  </si>
  <si>
    <t>1981q1</t>
  </si>
  <si>
    <t>1981q2</t>
  </si>
  <si>
    <t>1981q3</t>
  </si>
  <si>
    <t>1981q4</t>
  </si>
  <si>
    <t>1982q1</t>
  </si>
  <si>
    <t>1982q2</t>
  </si>
  <si>
    <t>1982q3</t>
  </si>
  <si>
    <t>1982q4</t>
  </si>
  <si>
    <t>1983q1</t>
  </si>
  <si>
    <t>1983q2</t>
  </si>
  <si>
    <t>1983q3</t>
  </si>
  <si>
    <t>1983q4</t>
  </si>
  <si>
    <t>1984q1</t>
  </si>
  <si>
    <t>1984q2</t>
  </si>
  <si>
    <t>1984q3</t>
  </si>
  <si>
    <t>1984q4</t>
  </si>
  <si>
    <t>1985q1</t>
  </si>
  <si>
    <t>1985q2</t>
  </si>
  <si>
    <t>1985q3</t>
  </si>
  <si>
    <t>1985q4</t>
  </si>
  <si>
    <t>1986q1</t>
  </si>
  <si>
    <t>1986q2</t>
  </si>
  <si>
    <t>1986q3</t>
  </si>
  <si>
    <t>1986q4</t>
  </si>
  <si>
    <t>1987q1</t>
  </si>
  <si>
    <t>1987q2</t>
  </si>
  <si>
    <t>1987q3</t>
  </si>
  <si>
    <t>1987q4</t>
  </si>
  <si>
    <t>1988q1</t>
  </si>
  <si>
    <t>1988q2</t>
  </si>
  <si>
    <t>1988q3</t>
  </si>
  <si>
    <t>1988q4</t>
  </si>
  <si>
    <t>1989q1</t>
  </si>
  <si>
    <t>1989q2</t>
  </si>
  <si>
    <t>1989q3</t>
  </si>
  <si>
    <t>1989q4</t>
  </si>
  <si>
    <t>1990q1</t>
  </si>
  <si>
    <t>1990q2</t>
  </si>
  <si>
    <t>1990q3</t>
  </si>
  <si>
    <t>1990q4</t>
  </si>
  <si>
    <t>6.6 Simulating Public Opinion on the Death Penalty II, 1976q1–2006q1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</si>
</sst>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\-mmm\-yy;@"/>
  </numFmts>
  <fonts count="41">
    <font>
      <sz val="10"/>
      <name val="Verdana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Verdana"/>
      <family val="2"/>
    </font>
    <font>
      <sz val="8"/>
      <name val="Verdan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8"/>
      <color indexed="8"/>
      <name val="Times New Roman"/>
      <family val="0"/>
    </font>
    <font>
      <sz val="16.55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16" fontId="0" fillId="0" borderId="0" xfId="0" applyNumberFormat="1" applyAlignment="1">
      <alignment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0" fontId="2" fillId="34" borderId="10" xfId="0" applyFont="1" applyFill="1" applyBorder="1" applyAlignment="1">
      <alignment horizontal="right"/>
    </xf>
    <xf numFmtId="0" fontId="2" fillId="34" borderId="11" xfId="0" applyFont="1" applyFill="1" applyBorder="1" applyAlignment="1">
      <alignment/>
    </xf>
    <xf numFmtId="0" fontId="3" fillId="34" borderId="11" xfId="0" applyFont="1" applyFill="1" applyBorder="1" applyAlignment="1">
      <alignment/>
    </xf>
    <xf numFmtId="0" fontId="3" fillId="34" borderId="12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34" borderId="13" xfId="0" applyFont="1" applyFill="1" applyBorder="1" applyAlignment="1">
      <alignment horizontal="right"/>
    </xf>
    <xf numFmtId="0" fontId="3" fillId="34" borderId="0" xfId="0" applyFont="1" applyFill="1" applyBorder="1" applyAlignment="1">
      <alignment horizontal="left"/>
    </xf>
    <xf numFmtId="0" fontId="3" fillId="34" borderId="0" xfId="0" applyFont="1" applyFill="1" applyBorder="1" applyAlignment="1">
      <alignment/>
    </xf>
    <xf numFmtId="0" fontId="3" fillId="34" borderId="14" xfId="0" applyFont="1" applyFill="1" applyBorder="1" applyAlignment="1">
      <alignment/>
    </xf>
    <xf numFmtId="49" fontId="3" fillId="34" borderId="0" xfId="0" applyNumberFormat="1" applyFont="1" applyFill="1" applyBorder="1" applyAlignment="1">
      <alignment/>
    </xf>
    <xf numFmtId="0" fontId="2" fillId="34" borderId="15" xfId="0" applyFont="1" applyFill="1" applyBorder="1" applyAlignment="1">
      <alignment horizontal="right"/>
    </xf>
    <xf numFmtId="164" fontId="3" fillId="34" borderId="16" xfId="0" applyNumberFormat="1" applyFont="1" applyFill="1" applyBorder="1" applyAlignment="1">
      <alignment/>
    </xf>
    <xf numFmtId="0" fontId="3" fillId="34" borderId="16" xfId="0" applyFont="1" applyFill="1" applyBorder="1" applyAlignment="1">
      <alignment/>
    </xf>
    <xf numFmtId="0" fontId="3" fillId="34" borderId="17" xfId="0" applyFont="1" applyFill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7" xfId="0" applyBorder="1" applyAlignment="1">
      <alignment/>
    </xf>
    <xf numFmtId="0" fontId="4" fillId="0" borderId="0" xfId="0" applyFont="1" applyAlignment="1">
      <alignment/>
    </xf>
    <xf numFmtId="0" fontId="0" fillId="35" borderId="11" xfId="0" applyFill="1" applyBorder="1" applyAlignment="1">
      <alignment/>
    </xf>
    <xf numFmtId="0" fontId="0" fillId="35" borderId="12" xfId="0" applyFill="1" applyBorder="1" applyAlignment="1">
      <alignment/>
    </xf>
    <xf numFmtId="0" fontId="0" fillId="35" borderId="13" xfId="0" applyFill="1" applyBorder="1" applyAlignment="1">
      <alignment/>
    </xf>
    <xf numFmtId="0" fontId="0" fillId="35" borderId="0" xfId="0" applyFill="1" applyBorder="1" applyAlignment="1">
      <alignment/>
    </xf>
    <xf numFmtId="0" fontId="0" fillId="35" borderId="14" xfId="0" applyFill="1" applyBorder="1" applyAlignment="1">
      <alignment/>
    </xf>
    <xf numFmtId="0" fontId="0" fillId="35" borderId="15" xfId="0" applyFill="1" applyBorder="1" applyAlignment="1">
      <alignment/>
    </xf>
    <xf numFmtId="0" fontId="0" fillId="35" borderId="16" xfId="0" applyFill="1" applyBorder="1" applyAlignment="1">
      <alignment/>
    </xf>
    <xf numFmtId="0" fontId="0" fillId="35" borderId="17" xfId="0" applyFill="1" applyBorder="1" applyAlignment="1">
      <alignment/>
    </xf>
    <xf numFmtId="0" fontId="4" fillId="35" borderId="10" xfId="0" applyFont="1" applyFill="1" applyBorder="1" applyAlignment="1">
      <alignment/>
    </xf>
    <xf numFmtId="0" fontId="4" fillId="35" borderId="13" xfId="0" applyFont="1" applyFill="1" applyBorder="1" applyAlignment="1">
      <alignment/>
    </xf>
    <xf numFmtId="0" fontId="4" fillId="36" borderId="10" xfId="0" applyFont="1" applyFill="1" applyBorder="1" applyAlignment="1">
      <alignment/>
    </xf>
    <xf numFmtId="0" fontId="4" fillId="36" borderId="12" xfId="0" applyFont="1" applyFill="1" applyBorder="1" applyAlignment="1">
      <alignment/>
    </xf>
    <xf numFmtId="0" fontId="4" fillId="36" borderId="15" xfId="0" applyFont="1" applyFill="1" applyBorder="1" applyAlignment="1">
      <alignment/>
    </xf>
    <xf numFmtId="0" fontId="4" fillId="36" borderId="17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75"/>
          <c:y val="0.027"/>
          <c:w val="0.9795"/>
          <c:h val="0.86875"/>
        </c:manualLayout>
      </c:layout>
      <c:lineChart>
        <c:grouping val="standard"/>
        <c:varyColors val="0"/>
        <c:ser>
          <c:idx val="0"/>
          <c:order val="0"/>
          <c:tx>
            <c:v>Baseline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Sheet1!$A$22:$A$142</c:f>
              <c:numCache>
                <c:ptCount val="121"/>
                <c:pt idx="0">
                  <c:v>1976</c:v>
                </c:pt>
                <c:pt idx="1">
                  <c:v>1976</c:v>
                </c:pt>
                <c:pt idx="2">
                  <c:v>1976</c:v>
                </c:pt>
                <c:pt idx="3">
                  <c:v>1976</c:v>
                </c:pt>
                <c:pt idx="4">
                  <c:v>1977</c:v>
                </c:pt>
                <c:pt idx="5">
                  <c:v>1977</c:v>
                </c:pt>
                <c:pt idx="6">
                  <c:v>1977</c:v>
                </c:pt>
                <c:pt idx="7">
                  <c:v>1977</c:v>
                </c:pt>
                <c:pt idx="8">
                  <c:v>1978</c:v>
                </c:pt>
                <c:pt idx="9">
                  <c:v>1978</c:v>
                </c:pt>
                <c:pt idx="10">
                  <c:v>1978</c:v>
                </c:pt>
                <c:pt idx="11">
                  <c:v>1978</c:v>
                </c:pt>
                <c:pt idx="12">
                  <c:v>1979</c:v>
                </c:pt>
                <c:pt idx="13">
                  <c:v>1979</c:v>
                </c:pt>
                <c:pt idx="14">
                  <c:v>1979</c:v>
                </c:pt>
                <c:pt idx="15">
                  <c:v>1979</c:v>
                </c:pt>
                <c:pt idx="16">
                  <c:v>1980</c:v>
                </c:pt>
                <c:pt idx="17">
                  <c:v>1980</c:v>
                </c:pt>
                <c:pt idx="18">
                  <c:v>1980</c:v>
                </c:pt>
                <c:pt idx="19">
                  <c:v>1980</c:v>
                </c:pt>
                <c:pt idx="20">
                  <c:v>1981</c:v>
                </c:pt>
                <c:pt idx="21">
                  <c:v>1981</c:v>
                </c:pt>
                <c:pt idx="22">
                  <c:v>1981</c:v>
                </c:pt>
                <c:pt idx="23">
                  <c:v>1981</c:v>
                </c:pt>
                <c:pt idx="24">
                  <c:v>1982</c:v>
                </c:pt>
                <c:pt idx="25">
                  <c:v>1982</c:v>
                </c:pt>
                <c:pt idx="26">
                  <c:v>1982</c:v>
                </c:pt>
                <c:pt idx="27">
                  <c:v>1982</c:v>
                </c:pt>
                <c:pt idx="28">
                  <c:v>1983</c:v>
                </c:pt>
                <c:pt idx="29">
                  <c:v>1983</c:v>
                </c:pt>
                <c:pt idx="30">
                  <c:v>1983</c:v>
                </c:pt>
                <c:pt idx="31">
                  <c:v>1983</c:v>
                </c:pt>
                <c:pt idx="32">
                  <c:v>1984</c:v>
                </c:pt>
                <c:pt idx="33">
                  <c:v>1984</c:v>
                </c:pt>
                <c:pt idx="34">
                  <c:v>1984</c:v>
                </c:pt>
                <c:pt idx="35">
                  <c:v>1984</c:v>
                </c:pt>
                <c:pt idx="36">
                  <c:v>1985</c:v>
                </c:pt>
                <c:pt idx="37">
                  <c:v>1985</c:v>
                </c:pt>
                <c:pt idx="38">
                  <c:v>1985</c:v>
                </c:pt>
                <c:pt idx="39">
                  <c:v>1985</c:v>
                </c:pt>
                <c:pt idx="40">
                  <c:v>1986</c:v>
                </c:pt>
                <c:pt idx="41">
                  <c:v>1986</c:v>
                </c:pt>
                <c:pt idx="42">
                  <c:v>1986</c:v>
                </c:pt>
                <c:pt idx="43">
                  <c:v>1986</c:v>
                </c:pt>
                <c:pt idx="44">
                  <c:v>1987</c:v>
                </c:pt>
                <c:pt idx="45">
                  <c:v>1987</c:v>
                </c:pt>
                <c:pt idx="46">
                  <c:v>1987</c:v>
                </c:pt>
                <c:pt idx="47">
                  <c:v>1987</c:v>
                </c:pt>
                <c:pt idx="48">
                  <c:v>1988</c:v>
                </c:pt>
                <c:pt idx="49">
                  <c:v>1988</c:v>
                </c:pt>
                <c:pt idx="50">
                  <c:v>1988</c:v>
                </c:pt>
                <c:pt idx="51">
                  <c:v>1988</c:v>
                </c:pt>
                <c:pt idx="52">
                  <c:v>1989</c:v>
                </c:pt>
                <c:pt idx="53">
                  <c:v>1989</c:v>
                </c:pt>
                <c:pt idx="54">
                  <c:v>1989</c:v>
                </c:pt>
                <c:pt idx="55">
                  <c:v>1989</c:v>
                </c:pt>
                <c:pt idx="56">
                  <c:v>1990</c:v>
                </c:pt>
                <c:pt idx="57">
                  <c:v>1990</c:v>
                </c:pt>
                <c:pt idx="58">
                  <c:v>1990</c:v>
                </c:pt>
                <c:pt idx="59">
                  <c:v>1990</c:v>
                </c:pt>
                <c:pt idx="60">
                  <c:v>1991</c:v>
                </c:pt>
                <c:pt idx="61">
                  <c:v>1991</c:v>
                </c:pt>
                <c:pt idx="62">
                  <c:v>1991</c:v>
                </c:pt>
                <c:pt idx="63">
                  <c:v>1991</c:v>
                </c:pt>
                <c:pt idx="64">
                  <c:v>1992</c:v>
                </c:pt>
                <c:pt idx="65">
                  <c:v>1992</c:v>
                </c:pt>
                <c:pt idx="66">
                  <c:v>1992</c:v>
                </c:pt>
                <c:pt idx="67">
                  <c:v>1992</c:v>
                </c:pt>
                <c:pt idx="68">
                  <c:v>1993</c:v>
                </c:pt>
                <c:pt idx="69">
                  <c:v>1993</c:v>
                </c:pt>
                <c:pt idx="70">
                  <c:v>1993</c:v>
                </c:pt>
                <c:pt idx="71">
                  <c:v>1993</c:v>
                </c:pt>
                <c:pt idx="72">
                  <c:v>1994</c:v>
                </c:pt>
                <c:pt idx="73">
                  <c:v>1994</c:v>
                </c:pt>
                <c:pt idx="74">
                  <c:v>1994</c:v>
                </c:pt>
                <c:pt idx="75">
                  <c:v>1994</c:v>
                </c:pt>
                <c:pt idx="76">
                  <c:v>1995</c:v>
                </c:pt>
                <c:pt idx="77">
                  <c:v>1995</c:v>
                </c:pt>
                <c:pt idx="78">
                  <c:v>1995</c:v>
                </c:pt>
                <c:pt idx="79">
                  <c:v>1995</c:v>
                </c:pt>
                <c:pt idx="80">
                  <c:v>1996</c:v>
                </c:pt>
                <c:pt idx="81">
                  <c:v>1996</c:v>
                </c:pt>
                <c:pt idx="82">
                  <c:v>1996</c:v>
                </c:pt>
                <c:pt idx="83">
                  <c:v>1996</c:v>
                </c:pt>
                <c:pt idx="84">
                  <c:v>1997</c:v>
                </c:pt>
                <c:pt idx="85">
                  <c:v>1997</c:v>
                </c:pt>
                <c:pt idx="86">
                  <c:v>1997</c:v>
                </c:pt>
                <c:pt idx="87">
                  <c:v>1997</c:v>
                </c:pt>
                <c:pt idx="88">
                  <c:v>1998</c:v>
                </c:pt>
                <c:pt idx="89">
                  <c:v>1998</c:v>
                </c:pt>
                <c:pt idx="90">
                  <c:v>1998</c:v>
                </c:pt>
                <c:pt idx="91">
                  <c:v>1998</c:v>
                </c:pt>
                <c:pt idx="92">
                  <c:v>1999</c:v>
                </c:pt>
                <c:pt idx="93">
                  <c:v>1999</c:v>
                </c:pt>
                <c:pt idx="94">
                  <c:v>1999</c:v>
                </c:pt>
                <c:pt idx="95">
                  <c:v>1999</c:v>
                </c:pt>
                <c:pt idx="96">
                  <c:v>2000</c:v>
                </c:pt>
                <c:pt idx="97">
                  <c:v>2000</c:v>
                </c:pt>
                <c:pt idx="98">
                  <c:v>2000</c:v>
                </c:pt>
                <c:pt idx="99">
                  <c:v>2000</c:v>
                </c:pt>
                <c:pt idx="100">
                  <c:v>2001</c:v>
                </c:pt>
                <c:pt idx="101">
                  <c:v>2001</c:v>
                </c:pt>
                <c:pt idx="102">
                  <c:v>2001</c:v>
                </c:pt>
                <c:pt idx="103">
                  <c:v>2001</c:v>
                </c:pt>
                <c:pt idx="104">
                  <c:v>2002</c:v>
                </c:pt>
                <c:pt idx="105">
                  <c:v>2002</c:v>
                </c:pt>
                <c:pt idx="106">
                  <c:v>2002</c:v>
                </c:pt>
                <c:pt idx="107">
                  <c:v>2002</c:v>
                </c:pt>
                <c:pt idx="108">
                  <c:v>2003</c:v>
                </c:pt>
                <c:pt idx="109">
                  <c:v>2003</c:v>
                </c:pt>
                <c:pt idx="110">
                  <c:v>2003</c:v>
                </c:pt>
                <c:pt idx="111">
                  <c:v>2003</c:v>
                </c:pt>
                <c:pt idx="112">
                  <c:v>2004</c:v>
                </c:pt>
                <c:pt idx="113">
                  <c:v>2004</c:v>
                </c:pt>
                <c:pt idx="114">
                  <c:v>2004</c:v>
                </c:pt>
                <c:pt idx="115">
                  <c:v>2004</c:v>
                </c:pt>
                <c:pt idx="116">
                  <c:v>2005</c:v>
                </c:pt>
                <c:pt idx="117">
                  <c:v>2005</c:v>
                </c:pt>
                <c:pt idx="118">
                  <c:v>2005</c:v>
                </c:pt>
                <c:pt idx="119">
                  <c:v>2005</c:v>
                </c:pt>
                <c:pt idx="120">
                  <c:v>2006</c:v>
                </c:pt>
              </c:numCache>
            </c:numRef>
          </c:cat>
          <c:val>
            <c:numRef>
              <c:f>Sheet1!$E$22:$E$142</c:f>
              <c:numCache>
                <c:ptCount val="121"/>
                <c:pt idx="1">
                  <c:v>0.20623000000000002</c:v>
                </c:pt>
                <c:pt idx="2">
                  <c:v>0.21599715883759038</c:v>
                </c:pt>
                <c:pt idx="3">
                  <c:v>0.22342152798896936</c:v>
                </c:pt>
                <c:pt idx="4">
                  <c:v>0.22343109842054304</c:v>
                </c:pt>
                <c:pt idx="5">
                  <c:v>0.23029456087334033</c:v>
                </c:pt>
                <c:pt idx="6">
                  <c:v>0.23190560166547147</c:v>
                </c:pt>
                <c:pt idx="7">
                  <c:v>0.23082038877768216</c:v>
                </c:pt>
                <c:pt idx="8">
                  <c:v>0.22980370647826492</c:v>
                </c:pt>
                <c:pt idx="9">
                  <c:v>0.22997445645492118</c:v>
                </c:pt>
                <c:pt idx="10">
                  <c:v>0.23302726633201856</c:v>
                </c:pt>
                <c:pt idx="11">
                  <c:v>0.23817533414478004</c:v>
                </c:pt>
                <c:pt idx="12">
                  <c:v>0.23739451686061286</c:v>
                </c:pt>
                <c:pt idx="13">
                  <c:v>0.23770839351300743</c:v>
                </c:pt>
                <c:pt idx="14">
                  <c:v>0.23999391684490268</c:v>
                </c:pt>
                <c:pt idx="15">
                  <c:v>0.24163611952424266</c:v>
                </c:pt>
                <c:pt idx="16">
                  <c:v>0.24299912755213163</c:v>
                </c:pt>
                <c:pt idx="17">
                  <c:v>0.24645793921069153</c:v>
                </c:pt>
                <c:pt idx="18">
                  <c:v>0.24682088748029354</c:v>
                </c:pt>
                <c:pt idx="19">
                  <c:v>0.24609017344591705</c:v>
                </c:pt>
                <c:pt idx="20">
                  <c:v>0.2529049838382005</c:v>
                </c:pt>
                <c:pt idx="21">
                  <c:v>0.2566168365113401</c:v>
                </c:pt>
                <c:pt idx="22">
                  <c:v>0.26033650001113445</c:v>
                </c:pt>
                <c:pt idx="23">
                  <c:v>0.27080862660762234</c:v>
                </c:pt>
                <c:pt idx="24">
                  <c:v>0.27615879104073926</c:v>
                </c:pt>
                <c:pt idx="25">
                  <c:v>0.2823019545090926</c:v>
                </c:pt>
                <c:pt idx="26">
                  <c:v>0.2831970409539542</c:v>
                </c:pt>
                <c:pt idx="27">
                  <c:v>0.2825366781412415</c:v>
                </c:pt>
                <c:pt idx="28">
                  <c:v>0.27857724759622543</c:v>
                </c:pt>
                <c:pt idx="29">
                  <c:v>0.27734253909777545</c:v>
                </c:pt>
                <c:pt idx="30">
                  <c:v>0.27735004045043615</c:v>
                </c:pt>
                <c:pt idx="31">
                  <c:v>0.2739614137334503</c:v>
                </c:pt>
                <c:pt idx="32">
                  <c:v>0.26755387358383875</c:v>
                </c:pt>
                <c:pt idx="33">
                  <c:v>0.26969022913897833</c:v>
                </c:pt>
                <c:pt idx="34">
                  <c:v>0.26848992272990846</c:v>
                </c:pt>
                <c:pt idx="35">
                  <c:v>0.2684958187794668</c:v>
                </c:pt>
                <c:pt idx="36">
                  <c:v>0.2663281998003276</c:v>
                </c:pt>
                <c:pt idx="37">
                  <c:v>0.26284770120466455</c:v>
                </c:pt>
                <c:pt idx="38">
                  <c:v>0.260518468744231</c:v>
                </c:pt>
                <c:pt idx="39">
                  <c:v>0.2571553895822896</c:v>
                </c:pt>
                <c:pt idx="40">
                  <c:v>0.2568116024411211</c:v>
                </c:pt>
                <c:pt idx="41">
                  <c:v>0.2539935765116009</c:v>
                </c:pt>
                <c:pt idx="42">
                  <c:v>0.25270684981957886</c:v>
                </c:pt>
                <c:pt idx="43">
                  <c:v>0.2513235165067353</c:v>
                </c:pt>
                <c:pt idx="44">
                  <c:v>0.25264693109012726</c:v>
                </c:pt>
                <c:pt idx="45">
                  <c:v>0.25440869557214046</c:v>
                </c:pt>
                <c:pt idx="46">
                  <c:v>0.2609444504952299</c:v>
                </c:pt>
                <c:pt idx="47">
                  <c:v>0.2676838323025413</c:v>
                </c:pt>
                <c:pt idx="48">
                  <c:v>0.2627689264857656</c:v>
                </c:pt>
                <c:pt idx="49">
                  <c:v>0.26317816094641555</c:v>
                </c:pt>
                <c:pt idx="50">
                  <c:v>0.2639772666811805</c:v>
                </c:pt>
                <c:pt idx="51">
                  <c:v>0.2572652001381692</c:v>
                </c:pt>
                <c:pt idx="52">
                  <c:v>0.25699109155568733</c:v>
                </c:pt>
                <c:pt idx="53">
                  <c:v>0.2609135881960242</c:v>
                </c:pt>
                <c:pt idx="54">
                  <c:v>0.2600459764184707</c:v>
                </c:pt>
                <c:pt idx="55">
                  <c:v>0.26057495693708027</c:v>
                </c:pt>
                <c:pt idx="56">
                  <c:v>0.26150410950187297</c:v>
                </c:pt>
                <c:pt idx="57">
                  <c:v>0.25979902842590014</c:v>
                </c:pt>
                <c:pt idx="58">
                  <c:v>0.26468917650088547</c:v>
                </c:pt>
                <c:pt idx="59">
                  <c:v>0.2652794655466571</c:v>
                </c:pt>
                <c:pt idx="60">
                  <c:v>0.2676561825193403</c:v>
                </c:pt>
                <c:pt idx="61">
                  <c:v>0.2721461247501035</c:v>
                </c:pt>
                <c:pt idx="62">
                  <c:v>0.2771316433843696</c:v>
                </c:pt>
                <c:pt idx="63">
                  <c:v>0.2795322130839024</c:v>
                </c:pt>
                <c:pt idx="64">
                  <c:v>0.27684242993960434</c:v>
                </c:pt>
                <c:pt idx="65">
                  <c:v>0.28399613789556255</c:v>
                </c:pt>
                <c:pt idx="66">
                  <c:v>0.2898123155770607</c:v>
                </c:pt>
                <c:pt idx="67">
                  <c:v>0.2970787680294212</c:v>
                </c:pt>
                <c:pt idx="68">
                  <c:v>0.29750967415695617</c:v>
                </c:pt>
                <c:pt idx="69">
                  <c:v>0.29904089093760194</c:v>
                </c:pt>
                <c:pt idx="70">
                  <c:v>0.29547387019612276</c:v>
                </c:pt>
                <c:pt idx="71">
                  <c:v>0.2976594455405437</c:v>
                </c:pt>
                <c:pt idx="72">
                  <c:v>0.29813302363973315</c:v>
                </c:pt>
                <c:pt idx="73">
                  <c:v>0.297330189535249</c:v>
                </c:pt>
                <c:pt idx="74">
                  <c:v>0.29837194394756</c:v>
                </c:pt>
                <c:pt idx="75">
                  <c:v>0.29933780761236967</c:v>
                </c:pt>
                <c:pt idx="76">
                  <c:v>0.3013821129196851</c:v>
                </c:pt>
                <c:pt idx="77">
                  <c:v>0.3119643997016983</c:v>
                </c:pt>
                <c:pt idx="78">
                  <c:v>0.3095360412793607</c:v>
                </c:pt>
                <c:pt idx="79">
                  <c:v>0.30528840714015737</c:v>
                </c:pt>
                <c:pt idx="80">
                  <c:v>0.3005834977936269</c:v>
                </c:pt>
                <c:pt idx="81">
                  <c:v>0.297137399269306</c:v>
                </c:pt>
                <c:pt idx="82">
                  <c:v>0.2979140996044252</c:v>
                </c:pt>
                <c:pt idx="83">
                  <c:v>0.2976959214908493</c:v>
                </c:pt>
                <c:pt idx="84">
                  <c:v>0.2925199270746902</c:v>
                </c:pt>
                <c:pt idx="85">
                  <c:v>0.28572925138497646</c:v>
                </c:pt>
                <c:pt idx="86">
                  <c:v>0.28133858882780005</c:v>
                </c:pt>
                <c:pt idx="87">
                  <c:v>0.27853536370204784</c:v>
                </c:pt>
                <c:pt idx="88">
                  <c:v>0.2766248277289906</c:v>
                </c:pt>
                <c:pt idx="89">
                  <c:v>0.2722865775659906</c:v>
                </c:pt>
                <c:pt idx="90">
                  <c:v>0.2654706779618319</c:v>
                </c:pt>
                <c:pt idx="91">
                  <c:v>0.2634872753848638</c:v>
                </c:pt>
                <c:pt idx="92">
                  <c:v>0.2606740591325888</c:v>
                </c:pt>
                <c:pt idx="93">
                  <c:v>0.2575532514078973</c:v>
                </c:pt>
                <c:pt idx="94">
                  <c:v>0.2554291246531142</c:v>
                </c:pt>
                <c:pt idx="95">
                  <c:v>0.24847883224121883</c:v>
                </c:pt>
                <c:pt idx="96">
                  <c:v>0.23392723479836444</c:v>
                </c:pt>
                <c:pt idx="97">
                  <c:v>0.22504910068200346</c:v>
                </c:pt>
                <c:pt idx="98">
                  <c:v>0.21396320731355253</c:v>
                </c:pt>
                <c:pt idx="99">
                  <c:v>0.21173228712815695</c:v>
                </c:pt>
                <c:pt idx="100">
                  <c:v>0.20399937063932724</c:v>
                </c:pt>
                <c:pt idx="101">
                  <c:v>0.2038717003870852</c:v>
                </c:pt>
                <c:pt idx="102">
                  <c:v>0.20069156189825577</c:v>
                </c:pt>
                <c:pt idx="103">
                  <c:v>0.19825035900156213</c:v>
                </c:pt>
                <c:pt idx="104">
                  <c:v>0.20196525444620783</c:v>
                </c:pt>
                <c:pt idx="105">
                  <c:v>0.19230806940481657</c:v>
                </c:pt>
                <c:pt idx="106">
                  <c:v>0.19000715289187922</c:v>
                </c:pt>
                <c:pt idx="107">
                  <c:v>0.19909734481336572</c:v>
                </c:pt>
                <c:pt idx="108">
                  <c:v>0.19485874985590285</c:v>
                </c:pt>
                <c:pt idx="109">
                  <c:v>0.1932290831233846</c:v>
                </c:pt>
                <c:pt idx="110">
                  <c:v>0.19587802159835643</c:v>
                </c:pt>
                <c:pt idx="111">
                  <c:v>0.19880134886733944</c:v>
                </c:pt>
                <c:pt idx="112">
                  <c:v>0.20086314159614957</c:v>
                </c:pt>
                <c:pt idx="113">
                  <c:v>0.2038069479477155</c:v>
                </c:pt>
                <c:pt idx="114">
                  <c:v>0.20465260144505976</c:v>
                </c:pt>
                <c:pt idx="115">
                  <c:v>0.20529965325180263</c:v>
                </c:pt>
                <c:pt idx="116">
                  <c:v>0.20101025827826885</c:v>
                </c:pt>
                <c:pt idx="117">
                  <c:v>0.1973106162976461</c:v>
                </c:pt>
                <c:pt idx="118">
                  <c:v>0.19608678325052728</c:v>
                </c:pt>
                <c:pt idx="119">
                  <c:v>0.2007977866658554</c:v>
                </c:pt>
                <c:pt idx="120">
                  <c:v>0.2021368027956011</c:v>
                </c:pt>
              </c:numCache>
            </c:numRef>
          </c:val>
          <c:smooth val="0"/>
        </c:ser>
        <c:ser>
          <c:idx val="1"/>
          <c:order val="1"/>
          <c:tx>
            <c:v>Scenario 1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Sheet1!$A$22:$A$142</c:f>
              <c:numCache>
                <c:ptCount val="121"/>
                <c:pt idx="0">
                  <c:v>1976</c:v>
                </c:pt>
                <c:pt idx="1">
                  <c:v>1976</c:v>
                </c:pt>
                <c:pt idx="2">
                  <c:v>1976</c:v>
                </c:pt>
                <c:pt idx="3">
                  <c:v>1976</c:v>
                </c:pt>
                <c:pt idx="4">
                  <c:v>1977</c:v>
                </c:pt>
                <c:pt idx="5">
                  <c:v>1977</c:v>
                </c:pt>
                <c:pt idx="6">
                  <c:v>1977</c:v>
                </c:pt>
                <c:pt idx="7">
                  <c:v>1977</c:v>
                </c:pt>
                <c:pt idx="8">
                  <c:v>1978</c:v>
                </c:pt>
                <c:pt idx="9">
                  <c:v>1978</c:v>
                </c:pt>
                <c:pt idx="10">
                  <c:v>1978</c:v>
                </c:pt>
                <c:pt idx="11">
                  <c:v>1978</c:v>
                </c:pt>
                <c:pt idx="12">
                  <c:v>1979</c:v>
                </c:pt>
                <c:pt idx="13">
                  <c:v>1979</c:v>
                </c:pt>
                <c:pt idx="14">
                  <c:v>1979</c:v>
                </c:pt>
                <c:pt idx="15">
                  <c:v>1979</c:v>
                </c:pt>
                <c:pt idx="16">
                  <c:v>1980</c:v>
                </c:pt>
                <c:pt idx="17">
                  <c:v>1980</c:v>
                </c:pt>
                <c:pt idx="18">
                  <c:v>1980</c:v>
                </c:pt>
                <c:pt idx="19">
                  <c:v>1980</c:v>
                </c:pt>
                <c:pt idx="20">
                  <c:v>1981</c:v>
                </c:pt>
                <c:pt idx="21">
                  <c:v>1981</c:v>
                </c:pt>
                <c:pt idx="22">
                  <c:v>1981</c:v>
                </c:pt>
                <c:pt idx="23">
                  <c:v>1981</c:v>
                </c:pt>
                <c:pt idx="24">
                  <c:v>1982</c:v>
                </c:pt>
                <c:pt idx="25">
                  <c:v>1982</c:v>
                </c:pt>
                <c:pt idx="26">
                  <c:v>1982</c:v>
                </c:pt>
                <c:pt idx="27">
                  <c:v>1982</c:v>
                </c:pt>
                <c:pt idx="28">
                  <c:v>1983</c:v>
                </c:pt>
                <c:pt idx="29">
                  <c:v>1983</c:v>
                </c:pt>
                <c:pt idx="30">
                  <c:v>1983</c:v>
                </c:pt>
                <c:pt idx="31">
                  <c:v>1983</c:v>
                </c:pt>
                <c:pt idx="32">
                  <c:v>1984</c:v>
                </c:pt>
                <c:pt idx="33">
                  <c:v>1984</c:v>
                </c:pt>
                <c:pt idx="34">
                  <c:v>1984</c:v>
                </c:pt>
                <c:pt idx="35">
                  <c:v>1984</c:v>
                </c:pt>
                <c:pt idx="36">
                  <c:v>1985</c:v>
                </c:pt>
                <c:pt idx="37">
                  <c:v>1985</c:v>
                </c:pt>
                <c:pt idx="38">
                  <c:v>1985</c:v>
                </c:pt>
                <c:pt idx="39">
                  <c:v>1985</c:v>
                </c:pt>
                <c:pt idx="40">
                  <c:v>1986</c:v>
                </c:pt>
                <c:pt idx="41">
                  <c:v>1986</c:v>
                </c:pt>
                <c:pt idx="42">
                  <c:v>1986</c:v>
                </c:pt>
                <c:pt idx="43">
                  <c:v>1986</c:v>
                </c:pt>
                <c:pt idx="44">
                  <c:v>1987</c:v>
                </c:pt>
                <c:pt idx="45">
                  <c:v>1987</c:v>
                </c:pt>
                <c:pt idx="46">
                  <c:v>1987</c:v>
                </c:pt>
                <c:pt idx="47">
                  <c:v>1987</c:v>
                </c:pt>
                <c:pt idx="48">
                  <c:v>1988</c:v>
                </c:pt>
                <c:pt idx="49">
                  <c:v>1988</c:v>
                </c:pt>
                <c:pt idx="50">
                  <c:v>1988</c:v>
                </c:pt>
                <c:pt idx="51">
                  <c:v>1988</c:v>
                </c:pt>
                <c:pt idx="52">
                  <c:v>1989</c:v>
                </c:pt>
                <c:pt idx="53">
                  <c:v>1989</c:v>
                </c:pt>
                <c:pt idx="54">
                  <c:v>1989</c:v>
                </c:pt>
                <c:pt idx="55">
                  <c:v>1989</c:v>
                </c:pt>
                <c:pt idx="56">
                  <c:v>1990</c:v>
                </c:pt>
                <c:pt idx="57">
                  <c:v>1990</c:v>
                </c:pt>
                <c:pt idx="58">
                  <c:v>1990</c:v>
                </c:pt>
                <c:pt idx="59">
                  <c:v>1990</c:v>
                </c:pt>
                <c:pt idx="60">
                  <c:v>1991</c:v>
                </c:pt>
                <c:pt idx="61">
                  <c:v>1991</c:v>
                </c:pt>
                <c:pt idx="62">
                  <c:v>1991</c:v>
                </c:pt>
                <c:pt idx="63">
                  <c:v>1991</c:v>
                </c:pt>
                <c:pt idx="64">
                  <c:v>1992</c:v>
                </c:pt>
                <c:pt idx="65">
                  <c:v>1992</c:v>
                </c:pt>
                <c:pt idx="66">
                  <c:v>1992</c:v>
                </c:pt>
                <c:pt idx="67">
                  <c:v>1992</c:v>
                </c:pt>
                <c:pt idx="68">
                  <c:v>1993</c:v>
                </c:pt>
                <c:pt idx="69">
                  <c:v>1993</c:v>
                </c:pt>
                <c:pt idx="70">
                  <c:v>1993</c:v>
                </c:pt>
                <c:pt idx="71">
                  <c:v>1993</c:v>
                </c:pt>
                <c:pt idx="72">
                  <c:v>1994</c:v>
                </c:pt>
                <c:pt idx="73">
                  <c:v>1994</c:v>
                </c:pt>
                <c:pt idx="74">
                  <c:v>1994</c:v>
                </c:pt>
                <c:pt idx="75">
                  <c:v>1994</c:v>
                </c:pt>
                <c:pt idx="76">
                  <c:v>1995</c:v>
                </c:pt>
                <c:pt idx="77">
                  <c:v>1995</c:v>
                </c:pt>
                <c:pt idx="78">
                  <c:v>1995</c:v>
                </c:pt>
                <c:pt idx="79">
                  <c:v>1995</c:v>
                </c:pt>
                <c:pt idx="80">
                  <c:v>1996</c:v>
                </c:pt>
                <c:pt idx="81">
                  <c:v>1996</c:v>
                </c:pt>
                <c:pt idx="82">
                  <c:v>1996</c:v>
                </c:pt>
                <c:pt idx="83">
                  <c:v>1996</c:v>
                </c:pt>
                <c:pt idx="84">
                  <c:v>1997</c:v>
                </c:pt>
                <c:pt idx="85">
                  <c:v>1997</c:v>
                </c:pt>
                <c:pt idx="86">
                  <c:v>1997</c:v>
                </c:pt>
                <c:pt idx="87">
                  <c:v>1997</c:v>
                </c:pt>
                <c:pt idx="88">
                  <c:v>1998</c:v>
                </c:pt>
                <c:pt idx="89">
                  <c:v>1998</c:v>
                </c:pt>
                <c:pt idx="90">
                  <c:v>1998</c:v>
                </c:pt>
                <c:pt idx="91">
                  <c:v>1998</c:v>
                </c:pt>
                <c:pt idx="92">
                  <c:v>1999</c:v>
                </c:pt>
                <c:pt idx="93">
                  <c:v>1999</c:v>
                </c:pt>
                <c:pt idx="94">
                  <c:v>1999</c:v>
                </c:pt>
                <c:pt idx="95">
                  <c:v>1999</c:v>
                </c:pt>
                <c:pt idx="96">
                  <c:v>2000</c:v>
                </c:pt>
                <c:pt idx="97">
                  <c:v>2000</c:v>
                </c:pt>
                <c:pt idx="98">
                  <c:v>2000</c:v>
                </c:pt>
                <c:pt idx="99">
                  <c:v>2000</c:v>
                </c:pt>
                <c:pt idx="100">
                  <c:v>2001</c:v>
                </c:pt>
                <c:pt idx="101">
                  <c:v>2001</c:v>
                </c:pt>
                <c:pt idx="102">
                  <c:v>2001</c:v>
                </c:pt>
                <c:pt idx="103">
                  <c:v>2001</c:v>
                </c:pt>
                <c:pt idx="104">
                  <c:v>2002</c:v>
                </c:pt>
                <c:pt idx="105">
                  <c:v>2002</c:v>
                </c:pt>
                <c:pt idx="106">
                  <c:v>2002</c:v>
                </c:pt>
                <c:pt idx="107">
                  <c:v>2002</c:v>
                </c:pt>
                <c:pt idx="108">
                  <c:v>2003</c:v>
                </c:pt>
                <c:pt idx="109">
                  <c:v>2003</c:v>
                </c:pt>
                <c:pt idx="110">
                  <c:v>2003</c:v>
                </c:pt>
                <c:pt idx="111">
                  <c:v>2003</c:v>
                </c:pt>
                <c:pt idx="112">
                  <c:v>2004</c:v>
                </c:pt>
                <c:pt idx="113">
                  <c:v>2004</c:v>
                </c:pt>
                <c:pt idx="114">
                  <c:v>2004</c:v>
                </c:pt>
                <c:pt idx="115">
                  <c:v>2004</c:v>
                </c:pt>
                <c:pt idx="116">
                  <c:v>2005</c:v>
                </c:pt>
                <c:pt idx="117">
                  <c:v>2005</c:v>
                </c:pt>
                <c:pt idx="118">
                  <c:v>2005</c:v>
                </c:pt>
                <c:pt idx="119">
                  <c:v>2005</c:v>
                </c:pt>
                <c:pt idx="120">
                  <c:v>2006</c:v>
                </c:pt>
              </c:numCache>
            </c:numRef>
          </c:cat>
          <c:val>
            <c:numRef>
              <c:f>Sheet1!$H$22:$H$142</c:f>
              <c:numCache>
                <c:ptCount val="121"/>
                <c:pt idx="70">
                  <c:v>0.29547387019612276</c:v>
                </c:pt>
                <c:pt idx="71">
                  <c:v>0.2696452655405437</c:v>
                </c:pt>
                <c:pt idx="72">
                  <c:v>0.3001140727732331</c:v>
                </c:pt>
                <c:pt idx="73">
                  <c:v>0.32412866135399504</c:v>
                </c:pt>
                <c:pt idx="74">
                  <c:v>0.34570383013020234</c:v>
                </c:pt>
                <c:pt idx="75">
                  <c:v>0.3636586096379981</c:v>
                </c:pt>
                <c:pt idx="76">
                  <c:v>0.3797591871465675</c:v>
                </c:pt>
                <c:pt idx="77">
                  <c:v>0.40197133836618204</c:v>
                </c:pt>
                <c:pt idx="78">
                  <c:v>0.40916528555236253</c:v>
                </c:pt>
                <c:pt idx="79">
                  <c:v>0.41287894500522937</c:v>
                </c:pt>
                <c:pt idx="80">
                  <c:v>0.4147610427896123</c:v>
                </c:pt>
                <c:pt idx="81">
                  <c:v>0.4167648956382594</c:v>
                </c:pt>
                <c:pt idx="82">
                  <c:v>0.4220507712903935</c:v>
                </c:pt>
                <c:pt idx="83">
                  <c:v>0.425563390141434</c:v>
                </c:pt>
                <c:pt idx="84">
                  <c:v>0.4234741787870624</c:v>
                </c:pt>
                <c:pt idx="85">
                  <c:v>0.4192374425802272</c:v>
                </c:pt>
                <c:pt idx="86">
                  <c:v>0.4169598559184554</c:v>
                </c:pt>
                <c:pt idx="87">
                  <c:v>0.4159049454139672</c:v>
                </c:pt>
                <c:pt idx="88">
                  <c:v>0.41544092824393675</c:v>
                </c:pt>
                <c:pt idx="89">
                  <c:v>0.41229949736166616</c:v>
                </c:pt>
                <c:pt idx="90">
                  <c:v>0.40647382089717815</c:v>
                </c:pt>
                <c:pt idx="91">
                  <c:v>0.4053097081512877</c:v>
                </c:pt>
                <c:pt idx="92">
                  <c:v>0.4031743551001598</c:v>
                </c:pt>
                <c:pt idx="93">
                  <c:v>0.40061439715297026</c:v>
                </c:pt>
                <c:pt idx="94">
                  <c:v>0.3989543057262469</c:v>
                </c:pt>
                <c:pt idx="95">
                  <c:v>0.3923879464000464</c:v>
                </c:pt>
                <c:pt idx="96">
                  <c:v>0.37815400712970104</c:v>
                </c:pt>
                <c:pt idx="97">
                  <c:v>0.3695386967144524</c:v>
                </c:pt>
                <c:pt idx="98">
                  <c:v>0.3586702581570041</c:v>
                </c:pt>
                <c:pt idx="99">
                  <c:v>0.3566192555156811</c:v>
                </c:pt>
                <c:pt idx="100">
                  <c:v>0.3490351990245486</c:v>
                </c:pt>
                <c:pt idx="101">
                  <c:v>0.3490306924083412</c:v>
                </c:pt>
                <c:pt idx="102">
                  <c:v>0.3459524569255305</c:v>
                </c:pt>
                <c:pt idx="103">
                  <c:v>0.34359556643605366</c:v>
                </c:pt>
                <c:pt idx="104">
                  <c:v>0.34738022019587</c:v>
                </c:pt>
                <c:pt idx="105">
                  <c:v>0.3377807517195263</c:v>
                </c:pt>
                <c:pt idx="106">
                  <c:v>0.33552758868046145</c:v>
                </c:pt>
                <c:pt idx="107">
                  <c:v>0.34465729082340707</c:v>
                </c:pt>
                <c:pt idx="108">
                  <c:v>0.3486699597934648</c:v>
                </c:pt>
                <c:pt idx="109">
                  <c:v>0.3456486415580347</c:v>
                </c:pt>
                <c:pt idx="110">
                  <c:v>0.34714615680417876</c:v>
                </c:pt>
                <c:pt idx="111">
                  <c:v>0.34911682067351757</c:v>
                </c:pt>
                <c:pt idx="112">
                  <c:v>0.3503903997113934</c:v>
                </c:pt>
                <c:pt idx="113">
                  <c:v>0.3526820546075678</c:v>
                </c:pt>
                <c:pt idx="114">
                  <c:v>0.3529881316859017</c:v>
                </c:pt>
                <c:pt idx="115">
                  <c:v>0.3531887492946602</c:v>
                </c:pt>
                <c:pt idx="116">
                  <c:v>0.3485299840408323</c:v>
                </c:pt>
                <c:pt idx="117">
                  <c:v>0.34452473284707014</c:v>
                </c:pt>
                <c:pt idx="118">
                  <c:v>0.3430480451547932</c:v>
                </c:pt>
                <c:pt idx="119">
                  <c:v>0.347549841946665</c:v>
                </c:pt>
                <c:pt idx="120">
                  <c:v>0.34871576490950207</c:v>
                </c:pt>
              </c:numCache>
            </c:numRef>
          </c:val>
          <c:smooth val="0"/>
        </c:ser>
        <c:ser>
          <c:idx val="2"/>
          <c:order val="2"/>
          <c:tx>
            <c:v>Scenario 2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Sheet1!$A$22:$A$142</c:f>
              <c:numCache>
                <c:ptCount val="121"/>
                <c:pt idx="0">
                  <c:v>1976</c:v>
                </c:pt>
                <c:pt idx="1">
                  <c:v>1976</c:v>
                </c:pt>
                <c:pt idx="2">
                  <c:v>1976</c:v>
                </c:pt>
                <c:pt idx="3">
                  <c:v>1976</c:v>
                </c:pt>
                <c:pt idx="4">
                  <c:v>1977</c:v>
                </c:pt>
                <c:pt idx="5">
                  <c:v>1977</c:v>
                </c:pt>
                <c:pt idx="6">
                  <c:v>1977</c:v>
                </c:pt>
                <c:pt idx="7">
                  <c:v>1977</c:v>
                </c:pt>
                <c:pt idx="8">
                  <c:v>1978</c:v>
                </c:pt>
                <c:pt idx="9">
                  <c:v>1978</c:v>
                </c:pt>
                <c:pt idx="10">
                  <c:v>1978</c:v>
                </c:pt>
                <c:pt idx="11">
                  <c:v>1978</c:v>
                </c:pt>
                <c:pt idx="12">
                  <c:v>1979</c:v>
                </c:pt>
                <c:pt idx="13">
                  <c:v>1979</c:v>
                </c:pt>
                <c:pt idx="14">
                  <c:v>1979</c:v>
                </c:pt>
                <c:pt idx="15">
                  <c:v>1979</c:v>
                </c:pt>
                <c:pt idx="16">
                  <c:v>1980</c:v>
                </c:pt>
                <c:pt idx="17">
                  <c:v>1980</c:v>
                </c:pt>
                <c:pt idx="18">
                  <c:v>1980</c:v>
                </c:pt>
                <c:pt idx="19">
                  <c:v>1980</c:v>
                </c:pt>
                <c:pt idx="20">
                  <c:v>1981</c:v>
                </c:pt>
                <c:pt idx="21">
                  <c:v>1981</c:v>
                </c:pt>
                <c:pt idx="22">
                  <c:v>1981</c:v>
                </c:pt>
                <c:pt idx="23">
                  <c:v>1981</c:v>
                </c:pt>
                <c:pt idx="24">
                  <c:v>1982</c:v>
                </c:pt>
                <c:pt idx="25">
                  <c:v>1982</c:v>
                </c:pt>
                <c:pt idx="26">
                  <c:v>1982</c:v>
                </c:pt>
                <c:pt idx="27">
                  <c:v>1982</c:v>
                </c:pt>
                <c:pt idx="28">
                  <c:v>1983</c:v>
                </c:pt>
                <c:pt idx="29">
                  <c:v>1983</c:v>
                </c:pt>
                <c:pt idx="30">
                  <c:v>1983</c:v>
                </c:pt>
                <c:pt idx="31">
                  <c:v>1983</c:v>
                </c:pt>
                <c:pt idx="32">
                  <c:v>1984</c:v>
                </c:pt>
                <c:pt idx="33">
                  <c:v>1984</c:v>
                </c:pt>
                <c:pt idx="34">
                  <c:v>1984</c:v>
                </c:pt>
                <c:pt idx="35">
                  <c:v>1984</c:v>
                </c:pt>
                <c:pt idx="36">
                  <c:v>1985</c:v>
                </c:pt>
                <c:pt idx="37">
                  <c:v>1985</c:v>
                </c:pt>
                <c:pt idx="38">
                  <c:v>1985</c:v>
                </c:pt>
                <c:pt idx="39">
                  <c:v>1985</c:v>
                </c:pt>
                <c:pt idx="40">
                  <c:v>1986</c:v>
                </c:pt>
                <c:pt idx="41">
                  <c:v>1986</c:v>
                </c:pt>
                <c:pt idx="42">
                  <c:v>1986</c:v>
                </c:pt>
                <c:pt idx="43">
                  <c:v>1986</c:v>
                </c:pt>
                <c:pt idx="44">
                  <c:v>1987</c:v>
                </c:pt>
                <c:pt idx="45">
                  <c:v>1987</c:v>
                </c:pt>
                <c:pt idx="46">
                  <c:v>1987</c:v>
                </c:pt>
                <c:pt idx="47">
                  <c:v>1987</c:v>
                </c:pt>
                <c:pt idx="48">
                  <c:v>1988</c:v>
                </c:pt>
                <c:pt idx="49">
                  <c:v>1988</c:v>
                </c:pt>
                <c:pt idx="50">
                  <c:v>1988</c:v>
                </c:pt>
                <c:pt idx="51">
                  <c:v>1988</c:v>
                </c:pt>
                <c:pt idx="52">
                  <c:v>1989</c:v>
                </c:pt>
                <c:pt idx="53">
                  <c:v>1989</c:v>
                </c:pt>
                <c:pt idx="54">
                  <c:v>1989</c:v>
                </c:pt>
                <c:pt idx="55">
                  <c:v>1989</c:v>
                </c:pt>
                <c:pt idx="56">
                  <c:v>1990</c:v>
                </c:pt>
                <c:pt idx="57">
                  <c:v>1990</c:v>
                </c:pt>
                <c:pt idx="58">
                  <c:v>1990</c:v>
                </c:pt>
                <c:pt idx="59">
                  <c:v>1990</c:v>
                </c:pt>
                <c:pt idx="60">
                  <c:v>1991</c:v>
                </c:pt>
                <c:pt idx="61">
                  <c:v>1991</c:v>
                </c:pt>
                <c:pt idx="62">
                  <c:v>1991</c:v>
                </c:pt>
                <c:pt idx="63">
                  <c:v>1991</c:v>
                </c:pt>
                <c:pt idx="64">
                  <c:v>1992</c:v>
                </c:pt>
                <c:pt idx="65">
                  <c:v>1992</c:v>
                </c:pt>
                <c:pt idx="66">
                  <c:v>1992</c:v>
                </c:pt>
                <c:pt idx="67">
                  <c:v>1992</c:v>
                </c:pt>
                <c:pt idx="68">
                  <c:v>1993</c:v>
                </c:pt>
                <c:pt idx="69">
                  <c:v>1993</c:v>
                </c:pt>
                <c:pt idx="70">
                  <c:v>1993</c:v>
                </c:pt>
                <c:pt idx="71">
                  <c:v>1993</c:v>
                </c:pt>
                <c:pt idx="72">
                  <c:v>1994</c:v>
                </c:pt>
                <c:pt idx="73">
                  <c:v>1994</c:v>
                </c:pt>
                <c:pt idx="74">
                  <c:v>1994</c:v>
                </c:pt>
                <c:pt idx="75">
                  <c:v>1994</c:v>
                </c:pt>
                <c:pt idx="76">
                  <c:v>1995</c:v>
                </c:pt>
                <c:pt idx="77">
                  <c:v>1995</c:v>
                </c:pt>
                <c:pt idx="78">
                  <c:v>1995</c:v>
                </c:pt>
                <c:pt idx="79">
                  <c:v>1995</c:v>
                </c:pt>
                <c:pt idx="80">
                  <c:v>1996</c:v>
                </c:pt>
                <c:pt idx="81">
                  <c:v>1996</c:v>
                </c:pt>
                <c:pt idx="82">
                  <c:v>1996</c:v>
                </c:pt>
                <c:pt idx="83">
                  <c:v>1996</c:v>
                </c:pt>
                <c:pt idx="84">
                  <c:v>1997</c:v>
                </c:pt>
                <c:pt idx="85">
                  <c:v>1997</c:v>
                </c:pt>
                <c:pt idx="86">
                  <c:v>1997</c:v>
                </c:pt>
                <c:pt idx="87">
                  <c:v>1997</c:v>
                </c:pt>
                <c:pt idx="88">
                  <c:v>1998</c:v>
                </c:pt>
                <c:pt idx="89">
                  <c:v>1998</c:v>
                </c:pt>
                <c:pt idx="90">
                  <c:v>1998</c:v>
                </c:pt>
                <c:pt idx="91">
                  <c:v>1998</c:v>
                </c:pt>
                <c:pt idx="92">
                  <c:v>1999</c:v>
                </c:pt>
                <c:pt idx="93">
                  <c:v>1999</c:v>
                </c:pt>
                <c:pt idx="94">
                  <c:v>1999</c:v>
                </c:pt>
                <c:pt idx="95">
                  <c:v>1999</c:v>
                </c:pt>
                <c:pt idx="96">
                  <c:v>2000</c:v>
                </c:pt>
                <c:pt idx="97">
                  <c:v>2000</c:v>
                </c:pt>
                <c:pt idx="98">
                  <c:v>2000</c:v>
                </c:pt>
                <c:pt idx="99">
                  <c:v>2000</c:v>
                </c:pt>
                <c:pt idx="100">
                  <c:v>2001</c:v>
                </c:pt>
                <c:pt idx="101">
                  <c:v>2001</c:v>
                </c:pt>
                <c:pt idx="102">
                  <c:v>2001</c:v>
                </c:pt>
                <c:pt idx="103">
                  <c:v>2001</c:v>
                </c:pt>
                <c:pt idx="104">
                  <c:v>2002</c:v>
                </c:pt>
                <c:pt idx="105">
                  <c:v>2002</c:v>
                </c:pt>
                <c:pt idx="106">
                  <c:v>2002</c:v>
                </c:pt>
                <c:pt idx="107">
                  <c:v>2002</c:v>
                </c:pt>
                <c:pt idx="108">
                  <c:v>2003</c:v>
                </c:pt>
                <c:pt idx="109">
                  <c:v>2003</c:v>
                </c:pt>
                <c:pt idx="110">
                  <c:v>2003</c:v>
                </c:pt>
                <c:pt idx="111">
                  <c:v>2003</c:v>
                </c:pt>
                <c:pt idx="112">
                  <c:v>2004</c:v>
                </c:pt>
                <c:pt idx="113">
                  <c:v>2004</c:v>
                </c:pt>
                <c:pt idx="114">
                  <c:v>2004</c:v>
                </c:pt>
                <c:pt idx="115">
                  <c:v>2004</c:v>
                </c:pt>
                <c:pt idx="116">
                  <c:v>2005</c:v>
                </c:pt>
                <c:pt idx="117">
                  <c:v>2005</c:v>
                </c:pt>
                <c:pt idx="118">
                  <c:v>2005</c:v>
                </c:pt>
                <c:pt idx="119">
                  <c:v>2005</c:v>
                </c:pt>
                <c:pt idx="120">
                  <c:v>2006</c:v>
                </c:pt>
              </c:numCache>
            </c:numRef>
          </c:cat>
          <c:val>
            <c:numRef>
              <c:f>Sheet1!$N$22:$N$142</c:f>
              <c:numCache>
                <c:ptCount val="121"/>
                <c:pt idx="70">
                  <c:v>0.29547387019612276</c:v>
                </c:pt>
                <c:pt idx="71">
                  <c:v>0.3256736255405437</c:v>
                </c:pt>
                <c:pt idx="72">
                  <c:v>0.29615197450623315</c:v>
                </c:pt>
                <c:pt idx="73">
                  <c:v>0.27053171771650286</c:v>
                </c:pt>
                <c:pt idx="74">
                  <c:v>0.25104005776491767</c:v>
                </c:pt>
                <c:pt idx="75">
                  <c:v>0.23501700558674124</c:v>
                </c:pt>
                <c:pt idx="76">
                  <c:v>0.22300503869280264</c:v>
                </c:pt>
                <c:pt idx="77">
                  <c:v>0.22195746103721453</c:v>
                </c:pt>
                <c:pt idx="78">
                  <c:v>0.20990679700635875</c:v>
                </c:pt>
                <c:pt idx="79">
                  <c:v>0.19769786927508531</c:v>
                </c:pt>
                <c:pt idx="80">
                  <c:v>0.18640595279764147</c:v>
                </c:pt>
                <c:pt idx="81">
                  <c:v>0.17750990290035254</c:v>
                </c:pt>
                <c:pt idx="82">
                  <c:v>0.17377742791845688</c:v>
                </c:pt>
                <c:pt idx="83">
                  <c:v>0.1698284528402645</c:v>
                </c:pt>
                <c:pt idx="84">
                  <c:v>0.161565675362318</c:v>
                </c:pt>
                <c:pt idx="85">
                  <c:v>0.15222106018972564</c:v>
                </c:pt>
                <c:pt idx="86">
                  <c:v>0.14571732173714463</c:v>
                </c:pt>
                <c:pt idx="87">
                  <c:v>0.14116578199012847</c:v>
                </c:pt>
                <c:pt idx="88">
                  <c:v>0.13780872721404444</c:v>
                </c:pt>
                <c:pt idx="89">
                  <c:v>0.13227365777031494</c:v>
                </c:pt>
                <c:pt idx="90">
                  <c:v>0.12446753502648558</c:v>
                </c:pt>
                <c:pt idx="91">
                  <c:v>0.12166484261843992</c:v>
                </c:pt>
                <c:pt idx="92">
                  <c:v>0.1181737631650178</c:v>
                </c:pt>
                <c:pt idx="93">
                  <c:v>0.1144921056628244</c:v>
                </c:pt>
                <c:pt idx="94">
                  <c:v>0.1119039435799815</c:v>
                </c:pt>
                <c:pt idx="95">
                  <c:v>0.1045697180823914</c:v>
                </c:pt>
                <c:pt idx="96">
                  <c:v>0.08970046246702797</c:v>
                </c:pt>
                <c:pt idx="97">
                  <c:v>0.08055950464955462</c:v>
                </c:pt>
                <c:pt idx="98">
                  <c:v>0.06925615647010103</c:v>
                </c:pt>
                <c:pt idx="99">
                  <c:v>0.0668453187406329</c:v>
                </c:pt>
                <c:pt idx="100">
                  <c:v>0.058963542254105994</c:v>
                </c:pt>
                <c:pt idx="101">
                  <c:v>0.05871270836582921</c:v>
                </c:pt>
                <c:pt idx="102">
                  <c:v>0.055430666870981006</c:v>
                </c:pt>
                <c:pt idx="103">
                  <c:v>0.05290515156707057</c:v>
                </c:pt>
                <c:pt idx="104">
                  <c:v>0.05655028869654563</c:v>
                </c:pt>
                <c:pt idx="105">
                  <c:v>0.04683538709010681</c:v>
                </c:pt>
                <c:pt idx="106">
                  <c:v>0.04448671710329701</c:v>
                </c:pt>
                <c:pt idx="107">
                  <c:v>0.053537398803324344</c:v>
                </c:pt>
                <c:pt idx="108">
                  <c:v>0.05748468791834083</c:v>
                </c:pt>
                <c:pt idx="109">
                  <c:v>0.054409275763826453</c:v>
                </c:pt>
                <c:pt idx="110">
                  <c:v>0.055862034837292594</c:v>
                </c:pt>
                <c:pt idx="111">
                  <c:v>0.057795668389237234</c:v>
                </c:pt>
                <c:pt idx="112">
                  <c:v>0.05903860932013783</c:v>
                </c:pt>
                <c:pt idx="113">
                  <c:v>0.061304914890001186</c:v>
                </c:pt>
                <c:pt idx="114">
                  <c:v>0.06159001846808116</c:v>
                </c:pt>
                <c:pt idx="115">
                  <c:v>0.06177328304317306</c:v>
                </c:pt>
                <c:pt idx="116">
                  <c:v>0.05710016025370312</c:v>
                </c:pt>
                <c:pt idx="117">
                  <c:v>0.05308302993645895</c:v>
                </c:pt>
                <c:pt idx="118">
                  <c:v>0.05159651370687461</c:v>
                </c:pt>
                <c:pt idx="119">
                  <c:v>0.05609017857337758</c:v>
                </c:pt>
                <c:pt idx="120">
                  <c:v>0.0572493733519349</c:v>
                </c:pt>
              </c:numCache>
            </c:numRef>
          </c:val>
          <c:smooth val="0"/>
        </c:ser>
        <c:marker val="1"/>
        <c:axId val="40178816"/>
        <c:axId val="26065025"/>
      </c:lineChart>
      <c:catAx>
        <c:axId val="401788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065025"/>
        <c:crosses val="autoZero"/>
        <c:auto val="1"/>
        <c:lblOffset val="100"/>
        <c:tickLblSkip val="12"/>
        <c:tickMarkSkip val="12"/>
        <c:noMultiLvlLbl val="0"/>
      </c:catAx>
      <c:valAx>
        <c:axId val="26065025"/>
        <c:scaling>
          <c:orientation val="minMax"/>
          <c:max val="0.45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178816"/>
        <c:crossesAt val="1"/>
        <c:crossBetween val="midCat"/>
        <c:dispUnits/>
        <c:majorUnit val="0.05"/>
        <c:minorUnit val="0.0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8725"/>
          <c:y val="0.933"/>
          <c:w val="0.46725"/>
          <c:h val="0.06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6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18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85"/>
  </sheetViews>
  <pageMargins left="0.75" right="0.75" top="1" bottom="1" header="0.5" footer="0.5"/>
  <pageSetup fitToHeight="0" fitToWidth="0"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832256400" y="83225640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143"/>
  <sheetViews>
    <sheetView zoomScalePageLayoutView="0" workbookViewId="0" topLeftCell="A1">
      <pane xSplit="1" ySplit="21" topLeftCell="B23" activePane="bottomRight" state="frozen"/>
      <selection pane="topLeft" activeCell="A1" sqref="A1"/>
      <selection pane="topRight" activeCell="B1" sqref="B1"/>
      <selection pane="bottomLeft" activeCell="A22" sqref="A22"/>
      <selection pane="bottomRight" activeCell="B7" sqref="B7"/>
    </sheetView>
  </sheetViews>
  <sheetFormatPr defaultColWidth="8.75390625" defaultRowHeight="12.75"/>
  <cols>
    <col min="1" max="1" width="13.125" style="0" bestFit="1" customWidth="1"/>
    <col min="2" max="2" width="14.375" style="0" customWidth="1"/>
    <col min="3" max="3" width="16.625" style="0" bestFit="1" customWidth="1"/>
    <col min="4" max="4" width="17.25390625" style="0" bestFit="1" customWidth="1"/>
    <col min="5" max="5" width="15.375" style="0" bestFit="1" customWidth="1"/>
    <col min="6" max="6" width="5.25390625" style="0" customWidth="1"/>
    <col min="7" max="11" width="8.75390625" style="0" customWidth="1"/>
    <col min="12" max="12" width="4.375" style="0" customWidth="1"/>
  </cols>
  <sheetData>
    <row r="1" spans="1:29" s="8" customFormat="1" ht="12.75">
      <c r="A1" s="4" t="s">
        <v>44</v>
      </c>
      <c r="B1" s="5" t="s">
        <v>212</v>
      </c>
      <c r="C1" s="6"/>
      <c r="D1" s="6"/>
      <c r="E1" s="6"/>
      <c r="F1" s="6"/>
      <c r="G1" s="6"/>
      <c r="H1" s="6"/>
      <c r="I1" s="6"/>
      <c r="J1" s="6"/>
      <c r="K1" s="6"/>
      <c r="L1" s="6"/>
      <c r="M1" s="7"/>
      <c r="AC1" s="9"/>
    </row>
    <row r="2" spans="1:29" s="8" customFormat="1" ht="12.75">
      <c r="A2" s="10" t="s">
        <v>45</v>
      </c>
      <c r="B2" s="11" t="s">
        <v>46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3"/>
      <c r="AC2" s="9"/>
    </row>
    <row r="3" spans="1:29" s="8" customFormat="1" ht="12.75">
      <c r="A3" s="10"/>
      <c r="B3" s="11"/>
      <c r="C3" s="12"/>
      <c r="D3" s="12"/>
      <c r="E3" s="12"/>
      <c r="F3" s="12"/>
      <c r="G3" s="12"/>
      <c r="H3" s="12"/>
      <c r="I3" s="12"/>
      <c r="J3" s="12"/>
      <c r="K3" s="12"/>
      <c r="L3" s="12"/>
      <c r="M3" s="13"/>
      <c r="AC3" s="9"/>
    </row>
    <row r="4" spans="1:13" s="8" customFormat="1" ht="12.75">
      <c r="A4" s="10" t="s">
        <v>47</v>
      </c>
      <c r="B4" s="12" t="s">
        <v>50</v>
      </c>
      <c r="C4" s="12"/>
      <c r="D4" s="12"/>
      <c r="E4" s="12"/>
      <c r="F4" s="12"/>
      <c r="G4" s="12"/>
      <c r="H4" s="12"/>
      <c r="I4" s="12"/>
      <c r="J4" s="12"/>
      <c r="K4" s="12"/>
      <c r="L4" s="12"/>
      <c r="M4" s="13"/>
    </row>
    <row r="5" spans="1:13" s="8" customFormat="1" ht="12.75">
      <c r="A5" s="10"/>
      <c r="B5" s="14"/>
      <c r="C5" s="12"/>
      <c r="D5" s="12"/>
      <c r="E5" s="12"/>
      <c r="F5" s="12"/>
      <c r="G5" s="12"/>
      <c r="H5" s="12"/>
      <c r="I5" s="12"/>
      <c r="J5" s="12"/>
      <c r="K5" s="12"/>
      <c r="L5" s="12"/>
      <c r="M5" s="13"/>
    </row>
    <row r="6" spans="1:13" s="8" customFormat="1" ht="12.75">
      <c r="A6" s="15" t="s">
        <v>48</v>
      </c>
      <c r="B6" s="16">
        <v>37840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8"/>
    </row>
    <row r="8" spans="1:7" ht="12.75">
      <c r="A8" s="34" t="s">
        <v>129</v>
      </c>
      <c r="B8" s="35" t="s">
        <v>131</v>
      </c>
      <c r="D8" s="32" t="s">
        <v>31</v>
      </c>
      <c r="E8" s="24" t="s">
        <v>60</v>
      </c>
      <c r="F8" s="24"/>
      <c r="G8" s="25"/>
    </row>
    <row r="9" spans="1:7" ht="12.75">
      <c r="A9" s="36" t="s">
        <v>130</v>
      </c>
      <c r="B9" s="37" t="s">
        <v>132</v>
      </c>
      <c r="D9" s="26"/>
      <c r="E9" s="27" t="s">
        <v>30</v>
      </c>
      <c r="F9" s="27"/>
      <c r="G9" s="28"/>
    </row>
    <row r="10" spans="1:7" ht="12.75">
      <c r="A10" s="19" t="s">
        <v>118</v>
      </c>
      <c r="B10" s="20">
        <v>-0.0437152</v>
      </c>
      <c r="D10" s="26"/>
      <c r="E10" s="27"/>
      <c r="F10" s="27"/>
      <c r="G10" s="28"/>
    </row>
    <row r="11" spans="1:7" ht="12.75">
      <c r="A11" s="19" t="s">
        <v>119</v>
      </c>
      <c r="B11" s="20">
        <v>0.8218574</v>
      </c>
      <c r="D11" s="33" t="s">
        <v>37</v>
      </c>
      <c r="E11" s="27" t="s">
        <v>67</v>
      </c>
      <c r="F11" s="27"/>
      <c r="G11" s="28"/>
    </row>
    <row r="12" spans="1:7" ht="12.75">
      <c r="A12" s="19" t="s">
        <v>120</v>
      </c>
      <c r="B12" s="20">
        <v>0.0324976</v>
      </c>
      <c r="D12" s="29"/>
      <c r="E12" s="30" t="s">
        <v>38</v>
      </c>
      <c r="F12" s="30"/>
      <c r="G12" s="31"/>
    </row>
    <row r="13" spans="1:2" ht="12.75">
      <c r="A13" s="19" t="s">
        <v>121</v>
      </c>
      <c r="B13" s="20">
        <v>-2.213149</v>
      </c>
    </row>
    <row r="14" spans="1:2" ht="12.75">
      <c r="A14" s="19" t="s">
        <v>122</v>
      </c>
      <c r="B14" s="20">
        <v>-0.172621</v>
      </c>
    </row>
    <row r="15" spans="1:2" ht="12.75">
      <c r="A15" s="19" t="s">
        <v>123</v>
      </c>
      <c r="B15" s="20">
        <v>3.264216</v>
      </c>
    </row>
    <row r="16" spans="1:2" ht="12.75">
      <c r="A16" s="19" t="s">
        <v>124</v>
      </c>
      <c r="B16" s="20">
        <v>0.16093</v>
      </c>
    </row>
    <row r="17" spans="1:2" ht="12.75">
      <c r="A17" s="21" t="s">
        <v>125</v>
      </c>
      <c r="B17" s="22">
        <v>9.827424</v>
      </c>
    </row>
    <row r="20" spans="3:13" ht="12.75">
      <c r="C20" s="23" t="s">
        <v>49</v>
      </c>
      <c r="G20" s="23" t="s">
        <v>117</v>
      </c>
      <c r="M20" s="23" t="s">
        <v>133</v>
      </c>
    </row>
    <row r="21" spans="1:17" ht="12.75">
      <c r="A21" t="s">
        <v>26</v>
      </c>
      <c r="B21" t="s">
        <v>140</v>
      </c>
      <c r="C21" t="s">
        <v>29</v>
      </c>
      <c r="D21" t="s">
        <v>27</v>
      </c>
      <c r="E21" t="s">
        <v>28</v>
      </c>
      <c r="G21" t="s">
        <v>36</v>
      </c>
      <c r="H21" t="s">
        <v>35</v>
      </c>
      <c r="I21" t="s">
        <v>32</v>
      </c>
      <c r="J21" t="s">
        <v>33</v>
      </c>
      <c r="K21" t="s">
        <v>34</v>
      </c>
      <c r="M21" t="s">
        <v>39</v>
      </c>
      <c r="N21" t="s">
        <v>40</v>
      </c>
      <c r="O21" t="s">
        <v>41</v>
      </c>
      <c r="P21" t="s">
        <v>42</v>
      </c>
      <c r="Q21" t="s">
        <v>43</v>
      </c>
    </row>
    <row r="22" spans="1:16" ht="12.75">
      <c r="A22">
        <v>1976</v>
      </c>
      <c r="B22" t="s">
        <v>152</v>
      </c>
      <c r="C22">
        <v>0.21079</v>
      </c>
      <c r="O22">
        <v>4.89</v>
      </c>
      <c r="P22">
        <v>3</v>
      </c>
    </row>
    <row r="23" spans="1:17" ht="12.75">
      <c r="A23">
        <v>1976</v>
      </c>
      <c r="B23" t="s">
        <v>153</v>
      </c>
      <c r="C23">
        <v>0.20623000000000002</v>
      </c>
      <c r="E23">
        <v>0.20623000000000002</v>
      </c>
      <c r="I23">
        <v>4.89</v>
      </c>
      <c r="J23">
        <v>3</v>
      </c>
      <c r="K23">
        <v>0</v>
      </c>
      <c r="O23">
        <v>4.8255</v>
      </c>
      <c r="P23">
        <v>0</v>
      </c>
      <c r="Q23">
        <v>0</v>
      </c>
    </row>
    <row r="24" spans="1:17" ht="12.75">
      <c r="A24">
        <v>1976</v>
      </c>
      <c r="B24" t="s">
        <v>154</v>
      </c>
      <c r="C24">
        <v>0.21521</v>
      </c>
      <c r="D24">
        <v>0.009767158837590391</v>
      </c>
      <c r="E24">
        <v>0.21599715883759038</v>
      </c>
      <c r="G24">
        <v>0.009767158837590391</v>
      </c>
      <c r="I24">
        <v>4.8255</v>
      </c>
      <c r="J24">
        <v>0</v>
      </c>
      <c r="K24">
        <v>0</v>
      </c>
      <c r="M24">
        <v>0.009767158837590391</v>
      </c>
      <c r="O24">
        <v>4.795333</v>
      </c>
      <c r="P24">
        <v>1</v>
      </c>
      <c r="Q24">
        <v>0</v>
      </c>
    </row>
    <row r="25" spans="1:17" ht="12.75">
      <c r="A25">
        <v>1976</v>
      </c>
      <c r="B25" t="s">
        <v>155</v>
      </c>
      <c r="C25">
        <v>0.22316</v>
      </c>
      <c r="D25">
        <v>0.00742436915137898</v>
      </c>
      <c r="E25">
        <v>0.22342152798896936</v>
      </c>
      <c r="G25">
        <v>0.00742436915137898</v>
      </c>
      <c r="I25">
        <v>4.795333</v>
      </c>
      <c r="J25">
        <v>1</v>
      </c>
      <c r="K25">
        <v>0</v>
      </c>
      <c r="M25">
        <v>0.00742436915137898</v>
      </c>
      <c r="O25">
        <v>4.69475</v>
      </c>
      <c r="P25">
        <v>-22</v>
      </c>
      <c r="Q25">
        <v>0</v>
      </c>
    </row>
    <row r="26" spans="1:17" ht="12.75">
      <c r="A26">
        <v>1977</v>
      </c>
      <c r="B26" t="s">
        <v>156</v>
      </c>
      <c r="C26">
        <v>0.22628</v>
      </c>
      <c r="D26">
        <v>9.570431573678873E-06</v>
      </c>
      <c r="E26">
        <v>0.22343109842054304</v>
      </c>
      <c r="G26">
        <v>9.570431573678873E-06</v>
      </c>
      <c r="I26">
        <v>4.69475</v>
      </c>
      <c r="J26">
        <v>-22</v>
      </c>
      <c r="K26">
        <v>0</v>
      </c>
      <c r="M26">
        <v>9.570431573678873E-06</v>
      </c>
      <c r="O26">
        <v>4.6015</v>
      </c>
      <c r="P26">
        <v>-2</v>
      </c>
      <c r="Q26">
        <v>0</v>
      </c>
    </row>
    <row r="27" spans="1:17" ht="12.75">
      <c r="A27">
        <v>1977</v>
      </c>
      <c r="B27" t="s">
        <v>157</v>
      </c>
      <c r="C27">
        <v>0.22479</v>
      </c>
      <c r="D27">
        <v>0.006863462452797311</v>
      </c>
      <c r="E27">
        <v>0.23029456087334033</v>
      </c>
      <c r="G27">
        <v>0.006863462452797311</v>
      </c>
      <c r="I27">
        <v>4.6015</v>
      </c>
      <c r="J27">
        <v>-2</v>
      </c>
      <c r="K27">
        <v>0</v>
      </c>
      <c r="M27">
        <v>0.006863462452797311</v>
      </c>
      <c r="O27">
        <v>4.55225</v>
      </c>
      <c r="P27">
        <v>-7</v>
      </c>
      <c r="Q27">
        <v>0</v>
      </c>
    </row>
    <row r="28" spans="1:17" ht="12.75">
      <c r="A28">
        <v>1977</v>
      </c>
      <c r="B28" t="s">
        <v>158</v>
      </c>
      <c r="C28">
        <v>0.21719000000000002</v>
      </c>
      <c r="D28">
        <v>0.0016110407921311536</v>
      </c>
      <c r="E28">
        <v>0.23190560166547147</v>
      </c>
      <c r="G28">
        <v>0.0016110407921311536</v>
      </c>
      <c r="I28">
        <v>4.55225</v>
      </c>
      <c r="J28">
        <v>-7</v>
      </c>
      <c r="K28">
        <v>0</v>
      </c>
      <c r="M28">
        <v>0.0016110407921311536</v>
      </c>
      <c r="O28">
        <v>4.63975</v>
      </c>
      <c r="P28">
        <v>-5</v>
      </c>
      <c r="Q28">
        <v>0</v>
      </c>
    </row>
    <row r="29" spans="1:17" ht="12.75">
      <c r="A29">
        <v>1977</v>
      </c>
      <c r="B29" t="s">
        <v>159</v>
      </c>
      <c r="C29">
        <v>0.19492</v>
      </c>
      <c r="D29">
        <v>-0.0010852128877892997</v>
      </c>
      <c r="E29">
        <v>0.23082038877768216</v>
      </c>
      <c r="G29">
        <v>-0.0010852128877892997</v>
      </c>
      <c r="I29">
        <v>4.63975</v>
      </c>
      <c r="J29">
        <v>-5</v>
      </c>
      <c r="K29">
        <v>0</v>
      </c>
      <c r="M29">
        <v>-0.0010852128877892997</v>
      </c>
      <c r="O29">
        <v>4.78</v>
      </c>
      <c r="P29">
        <v>-3</v>
      </c>
      <c r="Q29">
        <v>0</v>
      </c>
    </row>
    <row r="30" spans="1:17" ht="12.75">
      <c r="A30">
        <v>1978</v>
      </c>
      <c r="B30" t="s">
        <v>160</v>
      </c>
      <c r="C30">
        <v>0.20693999999999999</v>
      </c>
      <c r="D30">
        <v>-0.0010166822994172123</v>
      </c>
      <c r="E30">
        <v>0.22980370647826492</v>
      </c>
      <c r="G30">
        <v>-0.0010166822994172123</v>
      </c>
      <c r="I30">
        <v>4.78</v>
      </c>
      <c r="J30">
        <v>-3</v>
      </c>
      <c r="K30">
        <v>0</v>
      </c>
      <c r="M30">
        <v>-0.0010166822994172123</v>
      </c>
      <c r="O30">
        <v>4.7885</v>
      </c>
      <c r="P30">
        <v>-11</v>
      </c>
      <c r="Q30">
        <v>0</v>
      </c>
    </row>
    <row r="31" spans="1:17" ht="12.75">
      <c r="A31">
        <v>1978</v>
      </c>
      <c r="B31" t="s">
        <v>161</v>
      </c>
      <c r="C31">
        <v>0.20753</v>
      </c>
      <c r="D31">
        <v>0.0001707499766562315</v>
      </c>
      <c r="E31">
        <v>0.22997445645492118</v>
      </c>
      <c r="G31">
        <v>0.0001707499766562315</v>
      </c>
      <c r="I31">
        <v>4.7885</v>
      </c>
      <c r="J31">
        <v>-11</v>
      </c>
      <c r="K31">
        <v>0</v>
      </c>
      <c r="M31">
        <v>0.0001707499766562315</v>
      </c>
      <c r="O31">
        <v>4.8315</v>
      </c>
      <c r="P31">
        <v>-1</v>
      </c>
      <c r="Q31">
        <v>0</v>
      </c>
    </row>
    <row r="32" spans="1:17" ht="12.75">
      <c r="A32">
        <v>1978</v>
      </c>
      <c r="B32" t="s">
        <v>162</v>
      </c>
      <c r="C32">
        <v>0.20236</v>
      </c>
      <c r="D32">
        <v>0.003052809877097408</v>
      </c>
      <c r="E32">
        <v>0.23302726633201856</v>
      </c>
      <c r="G32">
        <v>0.003052809877097408</v>
      </c>
      <c r="I32">
        <v>4.8315</v>
      </c>
      <c r="J32">
        <v>-1</v>
      </c>
      <c r="K32">
        <v>0</v>
      </c>
      <c r="M32">
        <v>0.003052809877097408</v>
      </c>
      <c r="O32">
        <v>4.83375</v>
      </c>
      <c r="P32">
        <v>5</v>
      </c>
      <c r="Q32">
        <v>0</v>
      </c>
    </row>
    <row r="33" spans="1:17" ht="12.75">
      <c r="A33">
        <v>1978</v>
      </c>
      <c r="B33" t="s">
        <v>163</v>
      </c>
      <c r="C33">
        <v>0.19579000000000002</v>
      </c>
      <c r="D33">
        <v>0.005148067812761463</v>
      </c>
      <c r="E33">
        <v>0.23817533414478004</v>
      </c>
      <c r="G33">
        <v>0.005148067812761463</v>
      </c>
      <c r="I33">
        <v>4.83375</v>
      </c>
      <c r="J33">
        <v>5</v>
      </c>
      <c r="K33">
        <v>0</v>
      </c>
      <c r="M33">
        <v>0.005148067812761463</v>
      </c>
      <c r="O33">
        <v>4.89</v>
      </c>
      <c r="P33">
        <v>-6</v>
      </c>
      <c r="Q33">
        <v>0</v>
      </c>
    </row>
    <row r="34" spans="1:17" ht="12.75">
      <c r="A34">
        <v>1979</v>
      </c>
      <c r="B34" t="s">
        <v>164</v>
      </c>
      <c r="C34">
        <v>0.18281</v>
      </c>
      <c r="D34">
        <v>-0.000780817284167159</v>
      </c>
      <c r="E34">
        <v>0.23739451686061286</v>
      </c>
      <c r="G34">
        <v>-0.000780817284167159</v>
      </c>
      <c r="I34">
        <v>4.89</v>
      </c>
      <c r="J34">
        <v>-6</v>
      </c>
      <c r="K34">
        <v>0</v>
      </c>
      <c r="M34">
        <v>-0.000780817284167159</v>
      </c>
      <c r="O34">
        <v>5.02875</v>
      </c>
      <c r="P34">
        <v>0</v>
      </c>
      <c r="Q34">
        <v>0</v>
      </c>
    </row>
    <row r="35" spans="1:17" ht="12.75">
      <c r="A35">
        <v>1979</v>
      </c>
      <c r="B35" t="s">
        <v>165</v>
      </c>
      <c r="C35">
        <v>0.18425</v>
      </c>
      <c r="D35">
        <v>0.0003138766523945513</v>
      </c>
      <c r="E35">
        <v>0.23770839351300743</v>
      </c>
      <c r="G35">
        <v>0.0003138766523945513</v>
      </c>
      <c r="I35">
        <v>5.02875</v>
      </c>
      <c r="J35">
        <v>0</v>
      </c>
      <c r="K35">
        <v>0</v>
      </c>
      <c r="M35">
        <v>0.0003138766523945513</v>
      </c>
      <c r="O35">
        <v>5.0985</v>
      </c>
      <c r="P35">
        <v>0</v>
      </c>
      <c r="Q35">
        <v>0</v>
      </c>
    </row>
    <row r="36" spans="1:17" ht="12.75">
      <c r="A36">
        <v>1979</v>
      </c>
      <c r="B36" t="s">
        <v>166</v>
      </c>
      <c r="C36">
        <v>0.17954</v>
      </c>
      <c r="D36">
        <v>0.00228552333189524</v>
      </c>
      <c r="E36">
        <v>0.23999391684490268</v>
      </c>
      <c r="G36">
        <v>0.00228552333189524</v>
      </c>
      <c r="I36">
        <v>5.0985</v>
      </c>
      <c r="J36">
        <v>0</v>
      </c>
      <c r="K36">
        <v>0</v>
      </c>
      <c r="M36">
        <v>0.00228552333189524</v>
      </c>
      <c r="O36">
        <v>5.19725</v>
      </c>
      <c r="P36">
        <v>0</v>
      </c>
      <c r="Q36">
        <v>0</v>
      </c>
    </row>
    <row r="37" spans="1:17" ht="12.75">
      <c r="A37">
        <v>1979</v>
      </c>
      <c r="B37" t="s">
        <v>167</v>
      </c>
      <c r="C37">
        <v>0.18702000000000002</v>
      </c>
      <c r="D37">
        <v>0.001642202679339997</v>
      </c>
      <c r="E37">
        <v>0.24163611952424266</v>
      </c>
      <c r="G37">
        <v>0.001642202679339997</v>
      </c>
      <c r="I37">
        <v>5.19725</v>
      </c>
      <c r="J37">
        <v>0</v>
      </c>
      <c r="K37">
        <v>0</v>
      </c>
      <c r="M37">
        <v>0.001642202679339997</v>
      </c>
      <c r="O37">
        <v>5.365</v>
      </c>
      <c r="P37">
        <v>3</v>
      </c>
      <c r="Q37">
        <v>0</v>
      </c>
    </row>
    <row r="38" spans="1:17" ht="12.75">
      <c r="A38">
        <v>1980</v>
      </c>
      <c r="B38" t="s">
        <v>168</v>
      </c>
      <c r="C38">
        <v>0.19538</v>
      </c>
      <c r="D38">
        <v>0.001363008027888976</v>
      </c>
      <c r="E38">
        <v>0.24299912755213163</v>
      </c>
      <c r="G38">
        <v>0.001363008027888976</v>
      </c>
      <c r="I38">
        <v>5.365</v>
      </c>
      <c r="J38">
        <v>3</v>
      </c>
      <c r="K38">
        <v>0</v>
      </c>
      <c r="M38">
        <v>0.001363008027888976</v>
      </c>
      <c r="O38">
        <v>5.405</v>
      </c>
      <c r="P38">
        <v>-1</v>
      </c>
      <c r="Q38">
        <v>0</v>
      </c>
    </row>
    <row r="39" spans="1:17" ht="12.75">
      <c r="A39">
        <v>1980</v>
      </c>
      <c r="B39" t="s">
        <v>169</v>
      </c>
      <c r="C39">
        <v>0.18783999999999998</v>
      </c>
      <c r="D39">
        <v>0.0034588116585598846</v>
      </c>
      <c r="E39">
        <v>0.24645793921069153</v>
      </c>
      <c r="G39">
        <v>0.0034588116585598846</v>
      </c>
      <c r="I39">
        <v>5.405</v>
      </c>
      <c r="J39">
        <v>-1</v>
      </c>
      <c r="K39">
        <v>0</v>
      </c>
      <c r="M39">
        <v>0.0034588116585598846</v>
      </c>
      <c r="O39">
        <v>5.54725</v>
      </c>
      <c r="P39">
        <v>-3</v>
      </c>
      <c r="Q39">
        <v>0</v>
      </c>
    </row>
    <row r="40" spans="1:17" ht="12.75">
      <c r="A40">
        <v>1980</v>
      </c>
      <c r="B40" t="s">
        <v>170</v>
      </c>
      <c r="C40">
        <v>0.19414</v>
      </c>
      <c r="D40">
        <v>0.0003629482696020198</v>
      </c>
      <c r="E40">
        <v>0.24682088748029354</v>
      </c>
      <c r="G40">
        <v>0.0003629482696020198</v>
      </c>
      <c r="I40">
        <v>5.54725</v>
      </c>
      <c r="J40">
        <v>-3</v>
      </c>
      <c r="K40">
        <v>0</v>
      </c>
      <c r="M40">
        <v>0.0003629482696020198</v>
      </c>
      <c r="O40">
        <v>5.79125</v>
      </c>
      <c r="P40">
        <v>-2</v>
      </c>
      <c r="Q40">
        <v>0</v>
      </c>
    </row>
    <row r="41" spans="1:17" ht="12.75">
      <c r="A41">
        <v>1980</v>
      </c>
      <c r="B41" t="s">
        <v>171</v>
      </c>
      <c r="C41">
        <v>0.20153</v>
      </c>
      <c r="D41">
        <v>-0.0007307140343764906</v>
      </c>
      <c r="E41">
        <v>0.24609017344591705</v>
      </c>
      <c r="G41">
        <v>-0.0007307140343764906</v>
      </c>
      <c r="I41">
        <v>5.79125</v>
      </c>
      <c r="J41">
        <v>-2</v>
      </c>
      <c r="K41">
        <v>0</v>
      </c>
      <c r="M41">
        <v>-0.0007307140343764906</v>
      </c>
      <c r="O41">
        <v>5.76</v>
      </c>
      <c r="P41">
        <v>-2</v>
      </c>
      <c r="Q41">
        <v>0</v>
      </c>
    </row>
    <row r="42" spans="1:17" ht="12.75">
      <c r="A42">
        <v>1981</v>
      </c>
      <c r="B42" t="s">
        <v>172</v>
      </c>
      <c r="C42">
        <v>0.20879</v>
      </c>
      <c r="D42">
        <v>0.0068148103922834454</v>
      </c>
      <c r="E42">
        <v>0.2529049838382005</v>
      </c>
      <c r="G42">
        <v>0.0068148103922834454</v>
      </c>
      <c r="I42">
        <v>5.76</v>
      </c>
      <c r="J42">
        <v>-2</v>
      </c>
      <c r="K42">
        <v>0</v>
      </c>
      <c r="M42">
        <v>0.0068148103922834454</v>
      </c>
      <c r="O42">
        <v>5.94</v>
      </c>
      <c r="P42">
        <v>7</v>
      </c>
      <c r="Q42">
        <v>0</v>
      </c>
    </row>
    <row r="43" spans="1:17" ht="12.75">
      <c r="A43">
        <v>1981</v>
      </c>
      <c r="B43" t="s">
        <v>173</v>
      </c>
      <c r="C43">
        <v>0.25625</v>
      </c>
      <c r="D43">
        <v>0.00371185267313957</v>
      </c>
      <c r="E43">
        <v>0.2566168365113401</v>
      </c>
      <c r="G43">
        <v>0.00371185267313957</v>
      </c>
      <c r="I43">
        <v>5.94</v>
      </c>
      <c r="J43">
        <v>7</v>
      </c>
      <c r="K43">
        <v>0</v>
      </c>
      <c r="M43">
        <v>0.00371185267313957</v>
      </c>
      <c r="O43">
        <v>5.9705</v>
      </c>
      <c r="P43">
        <v>-3</v>
      </c>
      <c r="Q43">
        <v>0</v>
      </c>
    </row>
    <row r="44" spans="1:17" ht="12.75">
      <c r="A44">
        <v>1981</v>
      </c>
      <c r="B44" t="s">
        <v>174</v>
      </c>
      <c r="C44">
        <v>0.23474</v>
      </c>
      <c r="D44">
        <v>0.003719663499794363</v>
      </c>
      <c r="E44">
        <v>0.26033650001113445</v>
      </c>
      <c r="G44">
        <v>0.003719663499794363</v>
      </c>
      <c r="I44">
        <v>5.9705</v>
      </c>
      <c r="J44">
        <v>-3</v>
      </c>
      <c r="K44">
        <v>0</v>
      </c>
      <c r="M44">
        <v>0.003719663499794363</v>
      </c>
      <c r="O44">
        <v>5.79875</v>
      </c>
      <c r="P44">
        <v>4</v>
      </c>
      <c r="Q44">
        <v>0</v>
      </c>
    </row>
    <row r="45" spans="1:17" ht="12.75">
      <c r="A45">
        <v>1981</v>
      </c>
      <c r="B45" t="s">
        <v>175</v>
      </c>
      <c r="C45">
        <v>0.26452000000000003</v>
      </c>
      <c r="D45">
        <v>0.010472126596487843</v>
      </c>
      <c r="E45">
        <v>0.27080862660762234</v>
      </c>
      <c r="G45">
        <v>0.010472126596487843</v>
      </c>
      <c r="I45">
        <v>5.79875</v>
      </c>
      <c r="J45">
        <v>4</v>
      </c>
      <c r="K45">
        <v>0</v>
      </c>
      <c r="M45">
        <v>0.010472126596487843</v>
      </c>
      <c r="O45">
        <v>5.63</v>
      </c>
      <c r="P45">
        <v>-2</v>
      </c>
      <c r="Q45">
        <v>0</v>
      </c>
    </row>
    <row r="46" spans="1:17" ht="12.75">
      <c r="A46">
        <v>1982</v>
      </c>
      <c r="B46" t="s">
        <v>176</v>
      </c>
      <c r="C46">
        <v>0.31108</v>
      </c>
      <c r="D46">
        <v>0.0053501644331169305</v>
      </c>
      <c r="E46">
        <v>0.27615879104073926</v>
      </c>
      <c r="G46">
        <v>0.0053501644331169305</v>
      </c>
      <c r="I46">
        <v>5.63</v>
      </c>
      <c r="J46">
        <v>-2</v>
      </c>
      <c r="K46">
        <v>0</v>
      </c>
      <c r="M46">
        <v>0.0053501644331169305</v>
      </c>
      <c r="O46">
        <v>5.41225</v>
      </c>
      <c r="P46">
        <v>2</v>
      </c>
      <c r="Q46">
        <v>0</v>
      </c>
    </row>
    <row r="47" spans="1:17" ht="12.75">
      <c r="A47">
        <v>1982</v>
      </c>
      <c r="B47" t="s">
        <v>177</v>
      </c>
      <c r="C47">
        <v>0.31168</v>
      </c>
      <c r="D47">
        <v>0.006143163468353339</v>
      </c>
      <c r="E47">
        <v>0.2823019545090926</v>
      </c>
      <c r="G47">
        <v>0.006143163468353339</v>
      </c>
      <c r="I47">
        <v>5.41225</v>
      </c>
      <c r="J47">
        <v>2</v>
      </c>
      <c r="K47">
        <v>0</v>
      </c>
      <c r="M47">
        <v>0.006143163468353339</v>
      </c>
      <c r="O47">
        <v>5.31975</v>
      </c>
      <c r="P47">
        <v>2</v>
      </c>
      <c r="Q47">
        <v>0</v>
      </c>
    </row>
    <row r="48" spans="1:17" ht="12.75">
      <c r="A48">
        <v>1982</v>
      </c>
      <c r="B48" t="s">
        <v>178</v>
      </c>
      <c r="C48">
        <v>0.30640999999999996</v>
      </c>
      <c r="D48">
        <v>0.000895086444861594</v>
      </c>
      <c r="E48">
        <v>0.2831970409539542</v>
      </c>
      <c r="G48">
        <v>0.000895086444861594</v>
      </c>
      <c r="I48">
        <v>5.31975</v>
      </c>
      <c r="J48">
        <v>2</v>
      </c>
      <c r="K48">
        <v>0</v>
      </c>
      <c r="M48">
        <v>0.000895086444861594</v>
      </c>
      <c r="O48">
        <v>5.267</v>
      </c>
      <c r="P48">
        <v>2</v>
      </c>
      <c r="Q48">
        <v>0</v>
      </c>
    </row>
    <row r="49" spans="1:17" ht="12.75">
      <c r="A49">
        <v>1982</v>
      </c>
      <c r="B49" t="s">
        <v>179</v>
      </c>
      <c r="C49">
        <v>0.29874</v>
      </c>
      <c r="D49">
        <v>-0.0006603628127126723</v>
      </c>
      <c r="E49">
        <v>0.2825366781412415</v>
      </c>
      <c r="G49">
        <v>-0.0006603628127126723</v>
      </c>
      <c r="I49">
        <v>5.267</v>
      </c>
      <c r="J49">
        <v>2</v>
      </c>
      <c r="K49">
        <v>0</v>
      </c>
      <c r="M49">
        <v>-0.0006603628127126723</v>
      </c>
      <c r="O49">
        <v>5.25225</v>
      </c>
      <c r="P49">
        <v>-5</v>
      </c>
      <c r="Q49">
        <v>0</v>
      </c>
    </row>
    <row r="50" spans="1:17" ht="12.75">
      <c r="A50">
        <v>1983</v>
      </c>
      <c r="B50" t="s">
        <v>180</v>
      </c>
      <c r="C50">
        <v>0.27964</v>
      </c>
      <c r="D50">
        <v>-0.0039594305450161285</v>
      </c>
      <c r="E50">
        <v>0.27857724759622543</v>
      </c>
      <c r="G50">
        <v>-0.0039594305450161285</v>
      </c>
      <c r="I50">
        <v>5.25225</v>
      </c>
      <c r="J50">
        <v>-5</v>
      </c>
      <c r="K50">
        <v>0</v>
      </c>
      <c r="M50">
        <v>-0.0039594305450161285</v>
      </c>
      <c r="O50">
        <v>5.14175</v>
      </c>
      <c r="P50">
        <v>-6</v>
      </c>
      <c r="Q50">
        <v>0</v>
      </c>
    </row>
    <row r="51" spans="1:17" ht="12.75">
      <c r="A51">
        <v>1983</v>
      </c>
      <c r="B51" t="s">
        <v>181</v>
      </c>
      <c r="C51">
        <v>0.27093</v>
      </c>
      <c r="D51">
        <v>-0.0012347084984499629</v>
      </c>
      <c r="E51">
        <v>0.27734253909777545</v>
      </c>
      <c r="G51">
        <v>-0.0012347084984499629</v>
      </c>
      <c r="I51">
        <v>5.14175</v>
      </c>
      <c r="J51">
        <v>-6</v>
      </c>
      <c r="K51">
        <v>0</v>
      </c>
      <c r="M51">
        <v>-0.0012347084984499629</v>
      </c>
      <c r="O51">
        <v>4.95875</v>
      </c>
      <c r="P51">
        <v>-6</v>
      </c>
      <c r="Q51">
        <v>0</v>
      </c>
    </row>
    <row r="52" spans="1:17" ht="12.75">
      <c r="A52">
        <v>1983</v>
      </c>
      <c r="B52" t="s">
        <v>182</v>
      </c>
      <c r="C52">
        <v>0.27005</v>
      </c>
      <c r="D52">
        <v>7.501352660680416E-06</v>
      </c>
      <c r="E52">
        <v>0.27735004045043615</v>
      </c>
      <c r="G52">
        <v>7.501352660680416E-06</v>
      </c>
      <c r="I52">
        <v>4.95875</v>
      </c>
      <c r="J52">
        <v>-6</v>
      </c>
      <c r="K52">
        <v>0</v>
      </c>
      <c r="M52">
        <v>7.501352660680416E-06</v>
      </c>
      <c r="O52">
        <v>4.8385</v>
      </c>
      <c r="P52">
        <v>-9</v>
      </c>
      <c r="Q52">
        <v>0</v>
      </c>
    </row>
    <row r="53" spans="1:17" ht="12.75">
      <c r="A53">
        <v>1983</v>
      </c>
      <c r="B53" t="s">
        <v>183</v>
      </c>
      <c r="C53">
        <v>0.26996</v>
      </c>
      <c r="D53">
        <v>-0.0033886267169858254</v>
      </c>
      <c r="E53">
        <v>0.2739614137334503</v>
      </c>
      <c r="G53">
        <v>-0.0033886267169858254</v>
      </c>
      <c r="I53">
        <v>4.8385</v>
      </c>
      <c r="J53">
        <v>-9</v>
      </c>
      <c r="K53">
        <v>0</v>
      </c>
      <c r="M53">
        <v>-0.0033886267169858254</v>
      </c>
      <c r="O53">
        <v>4.8275</v>
      </c>
      <c r="P53">
        <v>-11</v>
      </c>
      <c r="Q53">
        <v>0</v>
      </c>
    </row>
    <row r="54" spans="1:17" ht="12.75">
      <c r="A54">
        <v>1984</v>
      </c>
      <c r="B54" t="s">
        <v>184</v>
      </c>
      <c r="C54">
        <v>0.26755</v>
      </c>
      <c r="D54">
        <v>-0.006407540149611567</v>
      </c>
      <c r="E54">
        <v>0.26755387358383875</v>
      </c>
      <c r="G54">
        <v>-0.006407540149611567</v>
      </c>
      <c r="I54">
        <v>4.8275</v>
      </c>
      <c r="J54">
        <v>-11</v>
      </c>
      <c r="K54">
        <v>0</v>
      </c>
      <c r="M54">
        <v>-0.006407540149611567</v>
      </c>
      <c r="O54">
        <v>4.79025</v>
      </c>
      <c r="P54">
        <v>10</v>
      </c>
      <c r="Q54">
        <v>0</v>
      </c>
    </row>
    <row r="55" spans="1:17" ht="12.75">
      <c r="A55">
        <v>1984</v>
      </c>
      <c r="B55" t="s">
        <v>185</v>
      </c>
      <c r="C55">
        <v>0.26859</v>
      </c>
      <c r="D55">
        <v>0.002136355555139554</v>
      </c>
      <c r="E55">
        <v>0.26969022913897833</v>
      </c>
      <c r="G55">
        <v>0.002136355555139554</v>
      </c>
      <c r="I55">
        <v>4.79025</v>
      </c>
      <c r="J55">
        <v>10</v>
      </c>
      <c r="K55">
        <v>0</v>
      </c>
      <c r="M55">
        <v>0.002136355555139554</v>
      </c>
      <c r="O55">
        <v>4.74475</v>
      </c>
      <c r="P55">
        <v>4</v>
      </c>
      <c r="Q55">
        <v>0</v>
      </c>
    </row>
    <row r="56" spans="1:17" ht="12.75">
      <c r="A56">
        <v>1984</v>
      </c>
      <c r="B56" t="s">
        <v>186</v>
      </c>
      <c r="C56">
        <v>0.26631</v>
      </c>
      <c r="D56">
        <v>-0.0012003064090698229</v>
      </c>
      <c r="E56">
        <v>0.26848992272990846</v>
      </c>
      <c r="G56">
        <v>-0.0012003064090698229</v>
      </c>
      <c r="I56">
        <v>4.74475</v>
      </c>
      <c r="J56">
        <v>4</v>
      </c>
      <c r="K56">
        <v>0</v>
      </c>
      <c r="M56">
        <v>-0.0012003064090698229</v>
      </c>
      <c r="O56">
        <v>4.67</v>
      </c>
      <c r="P56">
        <v>5</v>
      </c>
      <c r="Q56">
        <v>0</v>
      </c>
    </row>
    <row r="57" spans="1:17" ht="12.75">
      <c r="A57">
        <v>1984</v>
      </c>
      <c r="B57" t="s">
        <v>187</v>
      </c>
      <c r="C57">
        <v>0.26269</v>
      </c>
      <c r="D57">
        <v>5.89604955832046E-06</v>
      </c>
      <c r="E57">
        <v>0.2684958187794668</v>
      </c>
      <c r="G57">
        <v>5.89604955832046E-06</v>
      </c>
      <c r="I57">
        <v>4.67</v>
      </c>
      <c r="J57">
        <v>5</v>
      </c>
      <c r="K57">
        <v>0</v>
      </c>
      <c r="M57">
        <v>5.89604955832046E-06</v>
      </c>
      <c r="O57">
        <v>4.67225</v>
      </c>
      <c r="P57">
        <v>5</v>
      </c>
      <c r="Q57">
        <v>0</v>
      </c>
    </row>
    <row r="58" spans="1:17" ht="12.75">
      <c r="A58">
        <v>1985</v>
      </c>
      <c r="B58" t="s">
        <v>188</v>
      </c>
      <c r="C58">
        <v>0.2555</v>
      </c>
      <c r="D58">
        <v>-0.0021676189791391388</v>
      </c>
      <c r="E58">
        <v>0.2663281998003276</v>
      </c>
      <c r="G58">
        <v>-0.0021676189791391388</v>
      </c>
      <c r="I58">
        <v>4.67225</v>
      </c>
      <c r="J58">
        <v>5</v>
      </c>
      <c r="K58">
        <v>0</v>
      </c>
      <c r="M58">
        <v>-0.0021676189791391388</v>
      </c>
      <c r="O58">
        <v>4.70725</v>
      </c>
      <c r="P58">
        <v>2</v>
      </c>
      <c r="Q58">
        <v>0</v>
      </c>
    </row>
    <row r="59" spans="1:17" ht="12.75">
      <c r="A59">
        <v>1985</v>
      </c>
      <c r="B59" t="s">
        <v>189</v>
      </c>
      <c r="C59">
        <v>0.26295999999999997</v>
      </c>
      <c r="D59">
        <v>-0.003480498595663104</v>
      </c>
      <c r="E59">
        <v>0.26284770120466455</v>
      </c>
      <c r="G59">
        <v>-0.003480498595663104</v>
      </c>
      <c r="I59">
        <v>4.70725</v>
      </c>
      <c r="J59">
        <v>2</v>
      </c>
      <c r="K59">
        <v>0</v>
      </c>
      <c r="M59">
        <v>-0.003480498595663104</v>
      </c>
      <c r="O59">
        <v>4.718</v>
      </c>
      <c r="P59">
        <v>1</v>
      </c>
      <c r="Q59">
        <v>0</v>
      </c>
    </row>
    <row r="60" spans="1:17" ht="12.75">
      <c r="A60">
        <v>1985</v>
      </c>
      <c r="B60" t="s">
        <v>190</v>
      </c>
      <c r="C60">
        <v>0.30036</v>
      </c>
      <c r="D60">
        <v>-0.0023292324604335364</v>
      </c>
      <c r="E60">
        <v>0.260518468744231</v>
      </c>
      <c r="G60">
        <v>-0.0023292324604335364</v>
      </c>
      <c r="I60">
        <v>4.718</v>
      </c>
      <c r="J60">
        <v>1</v>
      </c>
      <c r="K60">
        <v>0</v>
      </c>
      <c r="M60">
        <v>-0.0023292324604335364</v>
      </c>
      <c r="O60">
        <v>4.7985</v>
      </c>
      <c r="P60">
        <v>1</v>
      </c>
      <c r="Q60">
        <v>0</v>
      </c>
    </row>
    <row r="61" spans="1:17" ht="12.75">
      <c r="A61">
        <v>1985</v>
      </c>
      <c r="B61" t="s">
        <v>191</v>
      </c>
      <c r="C61">
        <v>0.27742</v>
      </c>
      <c r="D61">
        <v>-0.003363079161941418</v>
      </c>
      <c r="E61">
        <v>0.2571553895822896</v>
      </c>
      <c r="G61">
        <v>-0.003363079161941418</v>
      </c>
      <c r="I61">
        <v>4.7985</v>
      </c>
      <c r="J61">
        <v>1</v>
      </c>
      <c r="K61">
        <v>0</v>
      </c>
      <c r="M61">
        <v>-0.003363079161941418</v>
      </c>
      <c r="O61">
        <v>4.74525</v>
      </c>
      <c r="P61">
        <v>-2</v>
      </c>
      <c r="Q61">
        <v>0</v>
      </c>
    </row>
    <row r="62" spans="1:17" ht="12.75">
      <c r="A62">
        <v>1986</v>
      </c>
      <c r="B62" t="s">
        <v>192</v>
      </c>
      <c r="C62">
        <v>0.25556999999999996</v>
      </c>
      <c r="D62">
        <v>-0.0003437871411684709</v>
      </c>
      <c r="E62">
        <v>0.2568116024411211</v>
      </c>
      <c r="G62">
        <v>-0.0003437871411684709</v>
      </c>
      <c r="I62">
        <v>4.74525</v>
      </c>
      <c r="J62">
        <v>-2</v>
      </c>
      <c r="K62">
        <v>0</v>
      </c>
      <c r="M62">
        <v>-0.0003437871411684709</v>
      </c>
      <c r="O62">
        <v>4.814</v>
      </c>
      <c r="P62">
        <v>-1</v>
      </c>
      <c r="Q62">
        <v>0</v>
      </c>
    </row>
    <row r="63" spans="1:17" ht="12.75">
      <c r="A63">
        <v>1986</v>
      </c>
      <c r="B63" t="s">
        <v>193</v>
      </c>
      <c r="C63">
        <v>0.2345</v>
      </c>
      <c r="D63">
        <v>-0.0028180259295202226</v>
      </c>
      <c r="E63">
        <v>0.2539935765116009</v>
      </c>
      <c r="G63">
        <v>-0.0028180259295202226</v>
      </c>
      <c r="I63">
        <v>4.814</v>
      </c>
      <c r="J63">
        <v>-1</v>
      </c>
      <c r="K63">
        <v>0</v>
      </c>
      <c r="M63">
        <v>-0.0028180259295202226</v>
      </c>
      <c r="O63">
        <v>4.99775</v>
      </c>
      <c r="P63">
        <v>9</v>
      </c>
      <c r="Q63">
        <v>0</v>
      </c>
    </row>
    <row r="64" spans="1:17" ht="12.75">
      <c r="A64">
        <v>1986</v>
      </c>
      <c r="B64" t="s">
        <v>194</v>
      </c>
      <c r="C64">
        <v>0.24439</v>
      </c>
      <c r="D64">
        <v>-0.0012867266920220178</v>
      </c>
      <c r="E64">
        <v>0.25270684981957886</v>
      </c>
      <c r="G64">
        <v>-0.0012867266920220178</v>
      </c>
      <c r="I64">
        <v>4.99775</v>
      </c>
      <c r="J64">
        <v>9</v>
      </c>
      <c r="K64">
        <v>0</v>
      </c>
      <c r="M64">
        <v>-0.0012867266920220178</v>
      </c>
      <c r="O64">
        <v>5.192</v>
      </c>
      <c r="P64">
        <v>7</v>
      </c>
      <c r="Q64">
        <v>0</v>
      </c>
    </row>
    <row r="65" spans="1:17" ht="12.75">
      <c r="A65">
        <v>1986</v>
      </c>
      <c r="B65" t="s">
        <v>195</v>
      </c>
      <c r="C65">
        <v>0.26667</v>
      </c>
      <c r="D65">
        <v>-0.0013833333128435948</v>
      </c>
      <c r="E65">
        <v>0.2513235165067353</v>
      </c>
      <c r="G65">
        <v>-0.0013833333128435948</v>
      </c>
      <c r="I65">
        <v>5.192</v>
      </c>
      <c r="J65">
        <v>7</v>
      </c>
      <c r="K65">
        <v>0</v>
      </c>
      <c r="M65">
        <v>-0.0013833333128435948</v>
      </c>
      <c r="O65">
        <v>5.15225</v>
      </c>
      <c r="P65">
        <v>-5</v>
      </c>
      <c r="Q65">
        <v>0</v>
      </c>
    </row>
    <row r="66" spans="1:17" ht="12.75">
      <c r="A66">
        <v>1987</v>
      </c>
      <c r="B66" t="s">
        <v>196</v>
      </c>
      <c r="C66">
        <v>0.26543</v>
      </c>
      <c r="D66">
        <v>0.0013234145833919636</v>
      </c>
      <c r="E66">
        <v>0.25264693109012726</v>
      </c>
      <c r="G66">
        <v>0.0013234145833919636</v>
      </c>
      <c r="I66">
        <v>5.15225</v>
      </c>
      <c r="J66">
        <v>-5</v>
      </c>
      <c r="K66">
        <v>0</v>
      </c>
      <c r="M66">
        <v>0.0013234145833919636</v>
      </c>
      <c r="O66">
        <v>5.17125</v>
      </c>
      <c r="P66">
        <v>0</v>
      </c>
      <c r="Q66">
        <v>0</v>
      </c>
    </row>
    <row r="67" spans="1:17" ht="12.75">
      <c r="A67">
        <v>1987</v>
      </c>
      <c r="B67" t="s">
        <v>197</v>
      </c>
      <c r="C67">
        <v>0.32539999999999997</v>
      </c>
      <c r="D67">
        <v>0.001761764482013225</v>
      </c>
      <c r="E67">
        <v>0.25440869557214046</v>
      </c>
      <c r="G67">
        <v>0.001761764482013225</v>
      </c>
      <c r="I67">
        <v>5.17125</v>
      </c>
      <c r="J67">
        <v>0</v>
      </c>
      <c r="K67">
        <v>0</v>
      </c>
      <c r="M67">
        <v>0.001761764482013225</v>
      </c>
      <c r="O67">
        <v>5.1165</v>
      </c>
      <c r="P67">
        <v>11</v>
      </c>
      <c r="Q67">
        <v>0</v>
      </c>
    </row>
    <row r="68" spans="1:17" ht="12.75">
      <c r="A68">
        <v>1987</v>
      </c>
      <c r="B68" t="s">
        <v>198</v>
      </c>
      <c r="C68">
        <v>0.35448</v>
      </c>
      <c r="D68">
        <v>0.006535754923089427</v>
      </c>
      <c r="E68">
        <v>0.2609444504952299</v>
      </c>
      <c r="G68">
        <v>0.006535754923089427</v>
      </c>
      <c r="I68">
        <v>5.1165</v>
      </c>
      <c r="J68">
        <v>11</v>
      </c>
      <c r="K68">
        <v>0</v>
      </c>
      <c r="M68">
        <v>0.006535754923089427</v>
      </c>
      <c r="O68">
        <v>4.9495</v>
      </c>
      <c r="P68">
        <v>10</v>
      </c>
      <c r="Q68">
        <v>0</v>
      </c>
    </row>
    <row r="69" spans="1:17" ht="12.75">
      <c r="A69">
        <v>1987</v>
      </c>
      <c r="B69" t="s">
        <v>199</v>
      </c>
      <c r="C69">
        <v>0.36955</v>
      </c>
      <c r="D69">
        <v>0.006739381807311384</v>
      </c>
      <c r="E69">
        <v>0.2676838323025413</v>
      </c>
      <c r="G69">
        <v>0.006739381807311384</v>
      </c>
      <c r="I69">
        <v>4.9495</v>
      </c>
      <c r="J69">
        <v>10</v>
      </c>
      <c r="K69">
        <v>0</v>
      </c>
      <c r="M69">
        <v>0.006739381807311384</v>
      </c>
      <c r="O69">
        <v>5.02525</v>
      </c>
      <c r="P69">
        <v>-3</v>
      </c>
      <c r="Q69">
        <v>0</v>
      </c>
    </row>
    <row r="70" spans="1:17" ht="12.75">
      <c r="A70">
        <v>1988</v>
      </c>
      <c r="B70" t="s">
        <v>200</v>
      </c>
      <c r="C70">
        <v>0.32441000000000003</v>
      </c>
      <c r="D70">
        <v>-0.004914905816775662</v>
      </c>
      <c r="E70">
        <v>0.2627689264857656</v>
      </c>
      <c r="G70">
        <v>-0.004914905816775662</v>
      </c>
      <c r="I70">
        <v>5.02525</v>
      </c>
      <c r="J70">
        <v>-3</v>
      </c>
      <c r="K70">
        <v>0</v>
      </c>
      <c r="M70">
        <v>-0.004914905816775662</v>
      </c>
      <c r="O70">
        <v>5.0045</v>
      </c>
      <c r="P70">
        <v>1</v>
      </c>
      <c r="Q70">
        <v>0</v>
      </c>
    </row>
    <row r="71" spans="1:17" ht="12.75">
      <c r="A71">
        <v>1988</v>
      </c>
      <c r="B71" t="s">
        <v>201</v>
      </c>
      <c r="C71">
        <v>0.29159</v>
      </c>
      <c r="D71">
        <v>0.0004092344606499876</v>
      </c>
      <c r="E71">
        <v>0.26317816094641555</v>
      </c>
      <c r="G71">
        <v>0.0004092344606499876</v>
      </c>
      <c r="I71">
        <v>5.0045</v>
      </c>
      <c r="J71">
        <v>1</v>
      </c>
      <c r="K71">
        <v>0</v>
      </c>
      <c r="M71">
        <v>0.0004092344606499876</v>
      </c>
      <c r="O71">
        <v>4.9785</v>
      </c>
      <c r="P71">
        <v>3</v>
      </c>
      <c r="Q71">
        <v>0</v>
      </c>
    </row>
    <row r="72" spans="1:17" ht="12.75">
      <c r="A72">
        <v>1988</v>
      </c>
      <c r="B72" t="s">
        <v>202</v>
      </c>
      <c r="C72">
        <v>0.27908</v>
      </c>
      <c r="D72">
        <v>0.0007991057347649154</v>
      </c>
      <c r="E72">
        <v>0.2639772666811805</v>
      </c>
      <c r="G72">
        <v>0.0007991057347649154</v>
      </c>
      <c r="I72">
        <v>4.9785</v>
      </c>
      <c r="J72">
        <v>3</v>
      </c>
      <c r="K72">
        <v>0</v>
      </c>
      <c r="M72">
        <v>0.0007991057347649154</v>
      </c>
      <c r="O72">
        <v>5.11325</v>
      </c>
      <c r="P72">
        <v>-8</v>
      </c>
      <c r="Q72">
        <v>0</v>
      </c>
    </row>
    <row r="73" spans="1:17" ht="12.75">
      <c r="A73">
        <v>1988</v>
      </c>
      <c r="B73" t="s">
        <v>203</v>
      </c>
      <c r="C73">
        <v>0.30195</v>
      </c>
      <c r="D73">
        <v>-0.006712066543011283</v>
      </c>
      <c r="E73">
        <v>0.2572652001381692</v>
      </c>
      <c r="G73">
        <v>-0.006712066543011283</v>
      </c>
      <c r="I73">
        <v>5.11325</v>
      </c>
      <c r="J73">
        <v>-8</v>
      </c>
      <c r="K73">
        <v>0</v>
      </c>
      <c r="M73">
        <v>-0.006712066543011283</v>
      </c>
      <c r="O73">
        <v>5.17</v>
      </c>
      <c r="P73">
        <v>-1</v>
      </c>
      <c r="Q73">
        <v>0</v>
      </c>
    </row>
    <row r="74" spans="1:17" ht="12.75">
      <c r="A74">
        <v>1989</v>
      </c>
      <c r="B74" t="s">
        <v>204</v>
      </c>
      <c r="C74">
        <v>0.32674</v>
      </c>
      <c r="D74">
        <v>-0.0002741085824818941</v>
      </c>
      <c r="E74">
        <v>0.25699109155568733</v>
      </c>
      <c r="G74">
        <v>-0.0002741085824818941</v>
      </c>
      <c r="I74">
        <v>5.17</v>
      </c>
      <c r="J74">
        <v>-1</v>
      </c>
      <c r="K74">
        <v>0</v>
      </c>
      <c r="M74">
        <v>-0.0002741085824818941</v>
      </c>
      <c r="O74">
        <v>5.215</v>
      </c>
      <c r="P74">
        <v>11</v>
      </c>
      <c r="Q74">
        <v>0</v>
      </c>
    </row>
    <row r="75" spans="1:17" ht="12.75">
      <c r="A75">
        <v>1989</v>
      </c>
      <c r="B75" t="s">
        <v>205</v>
      </c>
      <c r="C75">
        <v>0.33553</v>
      </c>
      <c r="D75">
        <v>0.003922496640336896</v>
      </c>
      <c r="E75">
        <v>0.2609135881960242</v>
      </c>
      <c r="G75">
        <v>0.003922496640336896</v>
      </c>
      <c r="I75">
        <v>5.215</v>
      </c>
      <c r="J75">
        <v>11</v>
      </c>
      <c r="K75">
        <v>0</v>
      </c>
      <c r="M75">
        <v>0.003922496640336896</v>
      </c>
      <c r="O75">
        <v>5.31425</v>
      </c>
      <c r="P75">
        <v>3</v>
      </c>
      <c r="Q75">
        <v>0</v>
      </c>
    </row>
    <row r="76" spans="1:17" ht="12.75">
      <c r="A76">
        <v>1989</v>
      </c>
      <c r="B76" t="s">
        <v>206</v>
      </c>
      <c r="C76">
        <v>0.31913</v>
      </c>
      <c r="D76">
        <v>-0.0008676117775535114</v>
      </c>
      <c r="E76">
        <v>0.2600459764184707</v>
      </c>
      <c r="G76">
        <v>-0.0008676117775535114</v>
      </c>
      <c r="I76">
        <v>5.31425</v>
      </c>
      <c r="J76">
        <v>3</v>
      </c>
      <c r="K76">
        <v>0</v>
      </c>
      <c r="M76">
        <v>-0.0008676117775535114</v>
      </c>
      <c r="O76">
        <v>5.34075</v>
      </c>
      <c r="P76">
        <v>-1</v>
      </c>
      <c r="Q76">
        <v>0</v>
      </c>
    </row>
    <row r="77" spans="1:17" ht="12.75">
      <c r="A77">
        <v>1989</v>
      </c>
      <c r="B77" t="s">
        <v>207</v>
      </c>
      <c r="C77">
        <v>0.30408</v>
      </c>
      <c r="D77">
        <v>0.000528980518609563</v>
      </c>
      <c r="E77">
        <v>0.26057495693708027</v>
      </c>
      <c r="G77">
        <v>0.000528980518609563</v>
      </c>
      <c r="I77">
        <v>5.34075</v>
      </c>
      <c r="J77">
        <v>-1</v>
      </c>
      <c r="K77">
        <v>0</v>
      </c>
      <c r="M77">
        <v>0.000528980518609563</v>
      </c>
      <c r="O77">
        <v>5.375</v>
      </c>
      <c r="P77">
        <v>0</v>
      </c>
      <c r="Q77">
        <v>0</v>
      </c>
    </row>
    <row r="78" spans="1:17" ht="12.75">
      <c r="A78">
        <v>1990</v>
      </c>
      <c r="B78" t="s">
        <v>208</v>
      </c>
      <c r="C78">
        <v>0.32309</v>
      </c>
      <c r="D78">
        <v>0.0009291525647926804</v>
      </c>
      <c r="E78">
        <v>0.26150410950187297</v>
      </c>
      <c r="G78">
        <v>0.0009291525647926804</v>
      </c>
      <c r="I78">
        <v>5.375</v>
      </c>
      <c r="J78">
        <v>0</v>
      </c>
      <c r="K78">
        <v>0</v>
      </c>
      <c r="M78">
        <v>0.0009291525647926804</v>
      </c>
      <c r="O78">
        <v>5.49825</v>
      </c>
      <c r="P78">
        <v>-2</v>
      </c>
      <c r="Q78">
        <v>0</v>
      </c>
    </row>
    <row r="79" spans="1:17" ht="12.75">
      <c r="A79">
        <v>1990</v>
      </c>
      <c r="B79" t="s">
        <v>209</v>
      </c>
      <c r="C79">
        <v>0.32664000000000004</v>
      </c>
      <c r="D79">
        <v>-0.0017050810759728047</v>
      </c>
      <c r="E79">
        <v>0.25979902842590014</v>
      </c>
      <c r="G79">
        <v>-0.0017050810759728047</v>
      </c>
      <c r="I79">
        <v>5.49825</v>
      </c>
      <c r="J79">
        <v>-2</v>
      </c>
      <c r="K79">
        <v>0</v>
      </c>
      <c r="M79">
        <v>-0.0017050810759728047</v>
      </c>
      <c r="O79">
        <v>5.63675</v>
      </c>
      <c r="P79">
        <v>16</v>
      </c>
      <c r="Q79">
        <v>0</v>
      </c>
    </row>
    <row r="80" spans="1:17" ht="12.75">
      <c r="A80">
        <v>1990</v>
      </c>
      <c r="B80" t="s">
        <v>210</v>
      </c>
      <c r="C80">
        <v>0.32589</v>
      </c>
      <c r="D80">
        <v>0.004890148074985298</v>
      </c>
      <c r="E80">
        <v>0.26468917650088547</v>
      </c>
      <c r="G80">
        <v>0.004890148074985298</v>
      </c>
      <c r="I80">
        <v>5.63675</v>
      </c>
      <c r="J80">
        <v>16</v>
      </c>
      <c r="K80">
        <v>0</v>
      </c>
      <c r="M80">
        <v>0.004890148074985298</v>
      </c>
      <c r="O80">
        <v>5.8255</v>
      </c>
      <c r="P80">
        <v>9</v>
      </c>
      <c r="Q80">
        <v>0</v>
      </c>
    </row>
    <row r="81" spans="1:17" ht="12.75">
      <c r="A81">
        <v>1990</v>
      </c>
      <c r="B81" t="s">
        <v>211</v>
      </c>
      <c r="C81">
        <v>0.30981000000000003</v>
      </c>
      <c r="D81">
        <v>0.0005902890457716337</v>
      </c>
      <c r="E81">
        <v>0.2652794655466571</v>
      </c>
      <c r="G81">
        <v>0.0005902890457716337</v>
      </c>
      <c r="I81">
        <v>5.8255</v>
      </c>
      <c r="J81">
        <v>9</v>
      </c>
      <c r="K81">
        <v>0</v>
      </c>
      <c r="M81">
        <v>0.0005902890457716337</v>
      </c>
      <c r="O81">
        <v>5.85975</v>
      </c>
      <c r="P81">
        <v>0</v>
      </c>
      <c r="Q81">
        <v>0</v>
      </c>
    </row>
    <row r="82" spans="1:17" ht="12.75">
      <c r="A82">
        <v>1991</v>
      </c>
      <c r="B82" t="s">
        <v>0</v>
      </c>
      <c r="C82">
        <v>0.2923</v>
      </c>
      <c r="D82">
        <v>0.0023767169726831815</v>
      </c>
      <c r="E82">
        <v>0.2676561825193403</v>
      </c>
      <c r="G82">
        <v>0.0023767169726831815</v>
      </c>
      <c r="I82">
        <v>5.85975</v>
      </c>
      <c r="J82">
        <v>0</v>
      </c>
      <c r="K82">
        <v>0</v>
      </c>
      <c r="M82">
        <v>0.0023767169726831815</v>
      </c>
      <c r="O82">
        <v>5.83725</v>
      </c>
      <c r="P82">
        <v>2</v>
      </c>
      <c r="Q82">
        <v>0</v>
      </c>
    </row>
    <row r="83" spans="1:17" ht="12.75">
      <c r="A83">
        <v>1991</v>
      </c>
      <c r="B83" t="s">
        <v>1</v>
      </c>
      <c r="C83">
        <v>0.26553</v>
      </c>
      <c r="D83">
        <v>0.004489942230763218</v>
      </c>
      <c r="E83">
        <v>0.2721461247501035</v>
      </c>
      <c r="G83">
        <v>0.004489942230763218</v>
      </c>
      <c r="I83">
        <v>5.83725</v>
      </c>
      <c r="J83">
        <v>2</v>
      </c>
      <c r="K83">
        <v>0</v>
      </c>
      <c r="M83">
        <v>0.004489942230763218</v>
      </c>
      <c r="O83">
        <v>5.8795</v>
      </c>
      <c r="P83">
        <v>11</v>
      </c>
      <c r="Q83">
        <v>0</v>
      </c>
    </row>
    <row r="84" spans="1:17" ht="12.75">
      <c r="A84">
        <v>1991</v>
      </c>
      <c r="B84" t="s">
        <v>2</v>
      </c>
      <c r="C84">
        <v>0.25055</v>
      </c>
      <c r="D84">
        <v>0.00498551863426604</v>
      </c>
      <c r="E84">
        <v>0.2771316433843696</v>
      </c>
      <c r="G84">
        <v>0.00498551863426604</v>
      </c>
      <c r="I84">
        <v>5.8795</v>
      </c>
      <c r="J84">
        <v>11</v>
      </c>
      <c r="K84">
        <v>0</v>
      </c>
      <c r="M84">
        <v>0.00498551863426604</v>
      </c>
      <c r="O84">
        <v>5.9325</v>
      </c>
      <c r="P84">
        <v>7</v>
      </c>
      <c r="Q84">
        <v>0</v>
      </c>
    </row>
    <row r="85" spans="1:17" ht="12.75">
      <c r="A85">
        <v>1991</v>
      </c>
      <c r="B85" t="s">
        <v>3</v>
      </c>
      <c r="C85">
        <v>0.24603999999999998</v>
      </c>
      <c r="D85">
        <v>0.0024005696995328656</v>
      </c>
      <c r="E85">
        <v>0.2795322130839024</v>
      </c>
      <c r="G85">
        <v>0.0024005696995328656</v>
      </c>
      <c r="I85">
        <v>5.9325</v>
      </c>
      <c r="J85">
        <v>7</v>
      </c>
      <c r="K85">
        <v>0</v>
      </c>
      <c r="M85">
        <v>0.0024005696995328656</v>
      </c>
      <c r="O85">
        <v>6.17475</v>
      </c>
      <c r="P85">
        <v>4</v>
      </c>
      <c r="Q85">
        <v>0</v>
      </c>
    </row>
    <row r="86" spans="1:17" ht="12.75">
      <c r="A86">
        <v>1992</v>
      </c>
      <c r="B86" t="s">
        <v>4</v>
      </c>
      <c r="C86">
        <v>0.24547</v>
      </c>
      <c r="D86">
        <v>-0.0026897831442981284</v>
      </c>
      <c r="E86">
        <v>0.27684242993960434</v>
      </c>
      <c r="G86">
        <v>-0.0026897831442981284</v>
      </c>
      <c r="I86">
        <v>6.17475</v>
      </c>
      <c r="J86">
        <v>4</v>
      </c>
      <c r="K86">
        <v>0</v>
      </c>
      <c r="M86">
        <v>-0.0026897831442981284</v>
      </c>
      <c r="O86">
        <v>6.17875</v>
      </c>
      <c r="P86">
        <v>12</v>
      </c>
      <c r="Q86">
        <v>0</v>
      </c>
    </row>
    <row r="87" spans="1:17" ht="12.75">
      <c r="A87">
        <v>1992</v>
      </c>
      <c r="B87" t="s">
        <v>5</v>
      </c>
      <c r="C87">
        <v>0.29664</v>
      </c>
      <c r="D87">
        <v>0.0071537079559582314</v>
      </c>
      <c r="E87">
        <v>0.28399613789556255</v>
      </c>
      <c r="G87">
        <v>0.0071537079559582314</v>
      </c>
      <c r="I87">
        <v>6.17875</v>
      </c>
      <c r="J87">
        <v>12</v>
      </c>
      <c r="K87">
        <v>0</v>
      </c>
      <c r="M87">
        <v>0.0071537079559582314</v>
      </c>
      <c r="O87">
        <v>6.08325</v>
      </c>
      <c r="P87">
        <v>6</v>
      </c>
      <c r="Q87">
        <v>0</v>
      </c>
    </row>
    <row r="88" spans="1:17" ht="12.75">
      <c r="A88">
        <v>1992</v>
      </c>
      <c r="B88" t="s">
        <v>6</v>
      </c>
      <c r="C88">
        <v>0.30681</v>
      </c>
      <c r="D88">
        <v>0.005816177681498201</v>
      </c>
      <c r="E88">
        <v>0.2898123155770607</v>
      </c>
      <c r="G88">
        <v>0.005816177681498201</v>
      </c>
      <c r="I88">
        <v>6.08325</v>
      </c>
      <c r="J88">
        <v>6</v>
      </c>
      <c r="K88">
        <v>0</v>
      </c>
      <c r="M88">
        <v>0.005816177681498201</v>
      </c>
      <c r="O88">
        <v>5.93875</v>
      </c>
      <c r="P88">
        <v>11</v>
      </c>
      <c r="Q88">
        <v>0</v>
      </c>
    </row>
    <row r="89" spans="1:17" ht="12.75">
      <c r="A89">
        <v>1992</v>
      </c>
      <c r="B89" t="s">
        <v>7</v>
      </c>
      <c r="C89">
        <v>0.31688</v>
      </c>
      <c r="D89">
        <v>0.00726645245236041</v>
      </c>
      <c r="E89">
        <v>0.2970787680294212</v>
      </c>
      <c r="G89">
        <v>0.00726645245236041</v>
      </c>
      <c r="I89">
        <v>5.93875</v>
      </c>
      <c r="J89">
        <v>11</v>
      </c>
      <c r="K89">
        <v>0</v>
      </c>
      <c r="M89">
        <v>0.00726645245236041</v>
      </c>
      <c r="O89">
        <v>5.94025</v>
      </c>
      <c r="P89">
        <v>7</v>
      </c>
      <c r="Q89">
        <v>0</v>
      </c>
    </row>
    <row r="90" spans="1:17" ht="12.75">
      <c r="A90">
        <v>1993</v>
      </c>
      <c r="B90" t="s">
        <v>8</v>
      </c>
      <c r="C90">
        <v>0.31232</v>
      </c>
      <c r="D90">
        <v>0.0004309061275349851</v>
      </c>
      <c r="E90">
        <v>0.29750967415695617</v>
      </c>
      <c r="G90">
        <v>0.0004309061275349851</v>
      </c>
      <c r="I90">
        <v>5.94025</v>
      </c>
      <c r="J90">
        <v>7</v>
      </c>
      <c r="K90">
        <v>0</v>
      </c>
      <c r="M90">
        <v>0.0004309061275349851</v>
      </c>
      <c r="O90">
        <v>5.971</v>
      </c>
      <c r="P90">
        <v>12</v>
      </c>
      <c r="Q90">
        <v>0</v>
      </c>
    </row>
    <row r="91" spans="1:17" ht="12.75">
      <c r="A91">
        <v>1993</v>
      </c>
      <c r="B91" t="s">
        <v>9</v>
      </c>
      <c r="C91">
        <v>0.3207</v>
      </c>
      <c r="D91">
        <v>0.001531216780645801</v>
      </c>
      <c r="E91">
        <v>0.29904089093760194</v>
      </c>
      <c r="G91">
        <v>0.001531216780645801</v>
      </c>
      <c r="I91">
        <v>5.971</v>
      </c>
      <c r="J91">
        <v>12</v>
      </c>
      <c r="K91">
        <v>0</v>
      </c>
      <c r="M91">
        <v>0.001531216780645801</v>
      </c>
      <c r="O91">
        <v>6.0705</v>
      </c>
      <c r="P91">
        <v>2</v>
      </c>
      <c r="Q91">
        <v>0</v>
      </c>
    </row>
    <row r="92" spans="1:17" ht="12.75">
      <c r="A92">
        <v>1993</v>
      </c>
      <c r="B92" t="s">
        <v>10</v>
      </c>
      <c r="C92">
        <v>0.33837000000000006</v>
      </c>
      <c r="D92">
        <v>-0.0035670207414792276</v>
      </c>
      <c r="E92">
        <v>0.29547387019612276</v>
      </c>
      <c r="G92">
        <v>-0.0035670207414792276</v>
      </c>
      <c r="H92">
        <v>0.29547387019612276</v>
      </c>
      <c r="I92">
        <v>6.0705</v>
      </c>
      <c r="J92">
        <v>2</v>
      </c>
      <c r="K92">
        <v>0</v>
      </c>
      <c r="M92">
        <v>-0.0035670207414792276</v>
      </c>
      <c r="N92">
        <v>0.29547387019612276</v>
      </c>
      <c r="O92">
        <v>4.16075</v>
      </c>
      <c r="P92">
        <v>-36</v>
      </c>
      <c r="Q92">
        <v>0</v>
      </c>
    </row>
    <row r="93" spans="1:17" ht="12.75">
      <c r="A93">
        <v>1993</v>
      </c>
      <c r="B93" t="s">
        <v>11</v>
      </c>
      <c r="C93">
        <v>0.33084</v>
      </c>
      <c r="D93">
        <v>0.0021855753444209773</v>
      </c>
      <c r="E93">
        <v>0.2976594455405437</v>
      </c>
      <c r="G93">
        <v>-0.025828604655579023</v>
      </c>
      <c r="H93">
        <v>0.2696452655405437</v>
      </c>
      <c r="I93">
        <v>8.16075</v>
      </c>
      <c r="J93">
        <v>64</v>
      </c>
      <c r="K93">
        <v>0</v>
      </c>
      <c r="M93">
        <v>0.030199755344420973</v>
      </c>
      <c r="N93">
        <v>0.3256736255405437</v>
      </c>
      <c r="O93">
        <v>4.1325</v>
      </c>
      <c r="P93">
        <v>-48</v>
      </c>
      <c r="Q93">
        <v>0</v>
      </c>
    </row>
    <row r="94" spans="1:17" ht="12.75">
      <c r="A94">
        <v>1994</v>
      </c>
      <c r="B94" t="s">
        <v>12</v>
      </c>
      <c r="C94">
        <v>0.31259</v>
      </c>
      <c r="D94">
        <v>0.00047357809918941953</v>
      </c>
      <c r="E94">
        <v>0.29813302363973315</v>
      </c>
      <c r="G94">
        <v>0.030468807232689413</v>
      </c>
      <c r="H94">
        <v>0.3001140727732331</v>
      </c>
      <c r="I94">
        <v>8.1325</v>
      </c>
      <c r="J94">
        <v>52</v>
      </c>
      <c r="K94">
        <v>0</v>
      </c>
      <c r="M94">
        <v>-0.029521651034310578</v>
      </c>
      <c r="N94">
        <v>0.29615197450623315</v>
      </c>
      <c r="O94">
        <v>4.14725</v>
      </c>
      <c r="P94">
        <v>-50</v>
      </c>
      <c r="Q94">
        <v>0</v>
      </c>
    </row>
    <row r="95" spans="1:17" ht="12.75">
      <c r="A95">
        <v>1994</v>
      </c>
      <c r="B95" t="s">
        <v>13</v>
      </c>
      <c r="C95">
        <v>0.28681</v>
      </c>
      <c r="D95">
        <v>-0.0008028341044841584</v>
      </c>
      <c r="E95">
        <v>0.297330189535249</v>
      </c>
      <c r="G95">
        <v>0.024014588580761935</v>
      </c>
      <c r="H95">
        <v>0.32412866135399504</v>
      </c>
      <c r="I95">
        <v>8.14725</v>
      </c>
      <c r="J95">
        <v>50</v>
      </c>
      <c r="K95">
        <v>0</v>
      </c>
      <c r="M95">
        <v>-0.025620256789730254</v>
      </c>
      <c r="N95">
        <v>0.27053171771650286</v>
      </c>
      <c r="O95">
        <v>4.07825</v>
      </c>
      <c r="P95">
        <v>-51</v>
      </c>
      <c r="Q95">
        <v>0</v>
      </c>
    </row>
    <row r="96" spans="1:17" ht="12.75">
      <c r="A96">
        <v>1994</v>
      </c>
      <c r="B96" t="s">
        <v>14</v>
      </c>
      <c r="C96">
        <v>0.29146</v>
      </c>
      <c r="D96">
        <v>0.001041754412311042</v>
      </c>
      <c r="E96">
        <v>0.29837194394756</v>
      </c>
      <c r="G96">
        <v>0.021575168776207257</v>
      </c>
      <c r="H96">
        <v>0.34570383013020234</v>
      </c>
      <c r="I96">
        <v>8.07825</v>
      </c>
      <c r="J96">
        <v>49</v>
      </c>
      <c r="K96">
        <v>0</v>
      </c>
      <c r="M96">
        <v>-0.019491659951585184</v>
      </c>
      <c r="N96">
        <v>0.25104005776491767</v>
      </c>
      <c r="O96">
        <v>3.9597499999999997</v>
      </c>
      <c r="P96">
        <v>-53</v>
      </c>
      <c r="Q96">
        <v>0</v>
      </c>
    </row>
    <row r="97" spans="1:17" ht="12.75">
      <c r="A97">
        <v>1994</v>
      </c>
      <c r="B97" t="s">
        <v>15</v>
      </c>
      <c r="C97">
        <v>0.36331</v>
      </c>
      <c r="D97">
        <v>0.0009658636648096614</v>
      </c>
      <c r="E97">
        <v>0.29933780761236967</v>
      </c>
      <c r="G97">
        <v>0.017954779507795778</v>
      </c>
      <c r="H97">
        <v>0.3636586096379981</v>
      </c>
      <c r="I97">
        <v>7.95975</v>
      </c>
      <c r="J97">
        <v>47</v>
      </c>
      <c r="K97">
        <v>0</v>
      </c>
      <c r="M97">
        <v>-0.01602305217817643</v>
      </c>
      <c r="N97">
        <v>0.23501700558674124</v>
      </c>
      <c r="O97">
        <v>3.8325</v>
      </c>
      <c r="P97">
        <v>-48</v>
      </c>
      <c r="Q97">
        <v>0</v>
      </c>
    </row>
    <row r="98" spans="1:17" ht="12.75">
      <c r="A98">
        <v>1995</v>
      </c>
      <c r="B98" t="s">
        <v>16</v>
      </c>
      <c r="C98">
        <v>0.33809</v>
      </c>
      <c r="D98">
        <v>0.002044305307315393</v>
      </c>
      <c r="E98">
        <v>0.3013821129196851</v>
      </c>
      <c r="G98">
        <v>0.016100577508569386</v>
      </c>
      <c r="H98">
        <v>0.3797591871465675</v>
      </c>
      <c r="I98">
        <v>7.8325</v>
      </c>
      <c r="J98">
        <v>52</v>
      </c>
      <c r="K98">
        <v>0</v>
      </c>
      <c r="M98">
        <v>-0.0120119668939386</v>
      </c>
      <c r="N98">
        <v>0.22300503869280264</v>
      </c>
      <c r="O98">
        <v>3.6464999999999996</v>
      </c>
      <c r="P98">
        <v>-47</v>
      </c>
      <c r="Q98">
        <v>0</v>
      </c>
    </row>
    <row r="99" spans="1:17" ht="12.75">
      <c r="A99">
        <v>1995</v>
      </c>
      <c r="B99" t="s">
        <v>17</v>
      </c>
      <c r="C99">
        <v>0.31389</v>
      </c>
      <c r="D99">
        <v>0.010582286782013242</v>
      </c>
      <c r="E99">
        <v>0.3119643997016983</v>
      </c>
      <c r="G99">
        <v>0.022212151219614566</v>
      </c>
      <c r="H99">
        <v>0.40197133836618204</v>
      </c>
      <c r="I99">
        <v>7.6465</v>
      </c>
      <c r="J99">
        <v>53</v>
      </c>
      <c r="K99">
        <v>0</v>
      </c>
      <c r="M99">
        <v>-0.0010475776555880834</v>
      </c>
      <c r="N99">
        <v>0.22195746103721453</v>
      </c>
      <c r="O99">
        <v>3.545</v>
      </c>
      <c r="P99">
        <v>-47</v>
      </c>
      <c r="Q99">
        <v>0</v>
      </c>
    </row>
    <row r="100" spans="1:17" ht="12.75">
      <c r="A100">
        <v>1995</v>
      </c>
      <c r="B100" t="s">
        <v>18</v>
      </c>
      <c r="C100">
        <v>0.31347</v>
      </c>
      <c r="D100">
        <v>-0.0024283584223376287</v>
      </c>
      <c r="E100">
        <v>0.3095360412793607</v>
      </c>
      <c r="G100">
        <v>0.007193947186180514</v>
      </c>
      <c r="H100">
        <v>0.40916528555236253</v>
      </c>
      <c r="I100">
        <v>7.545</v>
      </c>
      <c r="J100">
        <v>53</v>
      </c>
      <c r="K100">
        <v>1</v>
      </c>
      <c r="M100">
        <v>-0.012050664030855777</v>
      </c>
      <c r="N100">
        <v>0.20990679700635875</v>
      </c>
      <c r="O100">
        <v>3.4747500000000002</v>
      </c>
      <c r="P100">
        <v>-50</v>
      </c>
      <c r="Q100">
        <v>1</v>
      </c>
    </row>
    <row r="101" spans="1:17" ht="12.75">
      <c r="A101">
        <v>1995</v>
      </c>
      <c r="B101" t="s">
        <v>19</v>
      </c>
      <c r="C101">
        <v>0.31655</v>
      </c>
      <c r="D101">
        <v>-0.004247634139203326</v>
      </c>
      <c r="E101">
        <v>0.30528840714015737</v>
      </c>
      <c r="G101">
        <v>0.003713659452866819</v>
      </c>
      <c r="H101">
        <v>0.41287894500522937</v>
      </c>
      <c r="I101">
        <v>7.47475</v>
      </c>
      <c r="J101">
        <v>50</v>
      </c>
      <c r="K101">
        <v>0</v>
      </c>
      <c r="M101">
        <v>-0.012208927731273462</v>
      </c>
      <c r="N101">
        <v>0.19769786927508531</v>
      </c>
      <c r="O101">
        <v>3.40275</v>
      </c>
      <c r="P101">
        <v>-53</v>
      </c>
      <c r="Q101">
        <v>0</v>
      </c>
    </row>
    <row r="102" spans="1:17" ht="12.75">
      <c r="A102">
        <v>1996</v>
      </c>
      <c r="B102" t="s">
        <v>20</v>
      </c>
      <c r="C102">
        <v>0.31166</v>
      </c>
      <c r="D102">
        <v>-0.004704909346530443</v>
      </c>
      <c r="E102">
        <v>0.3005834977936269</v>
      </c>
      <c r="G102">
        <v>0.0018820977843829534</v>
      </c>
      <c r="H102">
        <v>0.4147610427896123</v>
      </c>
      <c r="I102">
        <v>7.40275</v>
      </c>
      <c r="J102">
        <v>47</v>
      </c>
      <c r="K102">
        <v>0</v>
      </c>
      <c r="M102">
        <v>-0.011291916477443837</v>
      </c>
      <c r="N102">
        <v>0.18640595279764147</v>
      </c>
      <c r="O102">
        <v>3.3280000000000003</v>
      </c>
      <c r="P102">
        <v>-51</v>
      </c>
      <c r="Q102">
        <v>0</v>
      </c>
    </row>
    <row r="103" spans="1:17" ht="12.75">
      <c r="A103">
        <v>1996</v>
      </c>
      <c r="B103" t="s">
        <v>70</v>
      </c>
      <c r="C103">
        <v>0.30444</v>
      </c>
      <c r="D103">
        <v>-0.0034460985243209372</v>
      </c>
      <c r="E103">
        <v>0.297137399269306</v>
      </c>
      <c r="G103">
        <v>0.0020038528486470727</v>
      </c>
      <c r="H103">
        <v>0.4167648956382594</v>
      </c>
      <c r="I103">
        <v>7.328</v>
      </c>
      <c r="J103">
        <v>49</v>
      </c>
      <c r="K103">
        <v>0</v>
      </c>
      <c r="M103">
        <v>-0.008896049897288925</v>
      </c>
      <c r="N103">
        <v>0.17750990290035254</v>
      </c>
      <c r="O103">
        <v>3.1835000000000004</v>
      </c>
      <c r="P103">
        <v>-43</v>
      </c>
      <c r="Q103">
        <v>0</v>
      </c>
    </row>
    <row r="104" spans="1:17" ht="12.75">
      <c r="A104">
        <v>1996</v>
      </c>
      <c r="B104" t="s">
        <v>71</v>
      </c>
      <c r="C104">
        <v>0.30474</v>
      </c>
      <c r="D104">
        <v>0.0007767003351192053</v>
      </c>
      <c r="E104">
        <v>0.2979140996044252</v>
      </c>
      <c r="G104">
        <v>0.005285875652134097</v>
      </c>
      <c r="H104">
        <v>0.4220507712903935</v>
      </c>
      <c r="I104">
        <v>7.1835</v>
      </c>
      <c r="J104">
        <v>57</v>
      </c>
      <c r="K104">
        <v>0</v>
      </c>
      <c r="M104">
        <v>-0.003732474981895677</v>
      </c>
      <c r="N104">
        <v>0.17377742791845688</v>
      </c>
      <c r="O104">
        <v>2.98</v>
      </c>
      <c r="P104">
        <v>-46</v>
      </c>
      <c r="Q104">
        <v>0</v>
      </c>
    </row>
    <row r="105" spans="1:17" ht="12.75">
      <c r="A105">
        <v>1996</v>
      </c>
      <c r="B105" t="s">
        <v>72</v>
      </c>
      <c r="C105">
        <v>0.29908</v>
      </c>
      <c r="D105">
        <v>-0.00021817811357592142</v>
      </c>
      <c r="E105">
        <v>0.2976959214908493</v>
      </c>
      <c r="G105">
        <v>0.003512618851040556</v>
      </c>
      <c r="H105">
        <v>0.425563390141434</v>
      </c>
      <c r="I105">
        <v>6.98</v>
      </c>
      <c r="J105">
        <v>54</v>
      </c>
      <c r="K105">
        <v>0</v>
      </c>
      <c r="M105">
        <v>-0.00394897507819238</v>
      </c>
      <c r="N105">
        <v>0.1698284528402645</v>
      </c>
      <c r="O105">
        <v>2.91275</v>
      </c>
      <c r="P105">
        <v>-49</v>
      </c>
      <c r="Q105">
        <v>0</v>
      </c>
    </row>
    <row r="106" spans="1:17" ht="12.75">
      <c r="A106">
        <v>1997</v>
      </c>
      <c r="B106" t="s">
        <v>73</v>
      </c>
      <c r="C106">
        <v>0.30561</v>
      </c>
      <c r="D106">
        <v>-0.005175994416159082</v>
      </c>
      <c r="E106">
        <v>0.2925199270746902</v>
      </c>
      <c r="G106">
        <v>-0.0020892113543716662</v>
      </c>
      <c r="H106">
        <v>0.4234741787870624</v>
      </c>
      <c r="I106">
        <v>6.91275</v>
      </c>
      <c r="J106">
        <v>51</v>
      </c>
      <c r="K106">
        <v>0</v>
      </c>
      <c r="M106">
        <v>-0.008262777477946482</v>
      </c>
      <c r="N106">
        <v>0.161565675362318</v>
      </c>
      <c r="O106">
        <v>2.86</v>
      </c>
      <c r="P106">
        <v>-55</v>
      </c>
      <c r="Q106">
        <v>0</v>
      </c>
    </row>
    <row r="107" spans="1:17" ht="12.75">
      <c r="A107">
        <v>1997</v>
      </c>
      <c r="B107" t="s">
        <v>74</v>
      </c>
      <c r="C107">
        <v>0.28628</v>
      </c>
      <c r="D107">
        <v>-0.006790675689713766</v>
      </c>
      <c r="E107">
        <v>0.28572925138497646</v>
      </c>
      <c r="G107">
        <v>-0.004236736206835174</v>
      </c>
      <c r="H107">
        <v>0.4192374425802272</v>
      </c>
      <c r="I107">
        <v>6.86</v>
      </c>
      <c r="J107">
        <v>45</v>
      </c>
      <c r="K107">
        <v>0</v>
      </c>
      <c r="M107">
        <v>-0.009344615172592365</v>
      </c>
      <c r="N107">
        <v>0.15222106018972564</v>
      </c>
      <c r="O107">
        <v>2.7805</v>
      </c>
      <c r="P107">
        <v>-53</v>
      </c>
      <c r="Q107">
        <v>0</v>
      </c>
    </row>
    <row r="108" spans="1:17" ht="12.75">
      <c r="A108">
        <v>1997</v>
      </c>
      <c r="B108" t="s">
        <v>75</v>
      </c>
      <c r="C108">
        <v>0.30361</v>
      </c>
      <c r="D108">
        <v>-0.004390662557176411</v>
      </c>
      <c r="E108">
        <v>0.28133858882780005</v>
      </c>
      <c r="G108">
        <v>-0.002277586661771794</v>
      </c>
      <c r="H108">
        <v>0.4169598559184554</v>
      </c>
      <c r="I108">
        <v>6.7805</v>
      </c>
      <c r="J108">
        <v>47</v>
      </c>
      <c r="K108">
        <v>0</v>
      </c>
      <c r="M108">
        <v>-0.006503738452581018</v>
      </c>
      <c r="N108">
        <v>0.14571732173714463</v>
      </c>
      <c r="O108">
        <v>2.69775</v>
      </c>
      <c r="P108">
        <v>-49</v>
      </c>
      <c r="Q108">
        <v>0</v>
      </c>
    </row>
    <row r="109" spans="1:17" ht="12.75">
      <c r="A109">
        <v>1997</v>
      </c>
      <c r="B109" t="s">
        <v>76</v>
      </c>
      <c r="C109">
        <v>0.27452000000000004</v>
      </c>
      <c r="D109">
        <v>-0.002803225125752191</v>
      </c>
      <c r="E109">
        <v>0.27853536370204784</v>
      </c>
      <c r="G109">
        <v>-0.001054910504488219</v>
      </c>
      <c r="H109">
        <v>0.4159049454139672</v>
      </c>
      <c r="I109">
        <v>6.69775</v>
      </c>
      <c r="J109">
        <v>51</v>
      </c>
      <c r="K109">
        <v>0</v>
      </c>
      <c r="M109">
        <v>-0.004551539747016164</v>
      </c>
      <c r="N109">
        <v>0.14116578199012847</v>
      </c>
      <c r="O109">
        <v>2.55225</v>
      </c>
      <c r="P109">
        <v>-50</v>
      </c>
      <c r="Q109">
        <v>0</v>
      </c>
    </row>
    <row r="110" spans="1:17" ht="12.75">
      <c r="A110">
        <v>1998</v>
      </c>
      <c r="B110" t="s">
        <v>77</v>
      </c>
      <c r="C110">
        <v>0.24881</v>
      </c>
      <c r="D110">
        <v>-0.0019105359730572605</v>
      </c>
      <c r="E110">
        <v>0.2766248277289906</v>
      </c>
      <c r="G110">
        <v>-0.00046401717003049874</v>
      </c>
      <c r="H110">
        <v>0.41544092824393675</v>
      </c>
      <c r="I110">
        <v>6.55225</v>
      </c>
      <c r="J110">
        <v>50</v>
      </c>
      <c r="K110">
        <v>0</v>
      </c>
      <c r="M110">
        <v>-0.0033570547760840186</v>
      </c>
      <c r="N110">
        <v>0.13780872721404444</v>
      </c>
      <c r="O110">
        <v>2.48175</v>
      </c>
      <c r="P110">
        <v>-51</v>
      </c>
      <c r="Q110">
        <v>0</v>
      </c>
    </row>
    <row r="111" spans="1:17" ht="12.75">
      <c r="A111">
        <v>1998</v>
      </c>
      <c r="B111" t="s">
        <v>78</v>
      </c>
      <c r="C111">
        <v>0.21328</v>
      </c>
      <c r="D111">
        <v>-0.004338250163000029</v>
      </c>
      <c r="E111">
        <v>0.2722865775659906</v>
      </c>
      <c r="G111">
        <v>-0.0031414308822705415</v>
      </c>
      <c r="H111">
        <v>0.41229949736166616</v>
      </c>
      <c r="I111">
        <v>6.48175</v>
      </c>
      <c r="J111">
        <v>49</v>
      </c>
      <c r="K111">
        <v>0</v>
      </c>
      <c r="M111">
        <v>-0.005535069443729508</v>
      </c>
      <c r="N111">
        <v>0.13227365777031494</v>
      </c>
      <c r="O111">
        <v>2.42375</v>
      </c>
      <c r="P111">
        <v>-59</v>
      </c>
      <c r="Q111">
        <v>0</v>
      </c>
    </row>
    <row r="112" spans="1:17" ht="12.75">
      <c r="A112">
        <v>1998</v>
      </c>
      <c r="B112" t="s">
        <v>79</v>
      </c>
      <c r="C112">
        <v>0.21689</v>
      </c>
      <c r="D112">
        <v>-0.006815899604158689</v>
      </c>
      <c r="E112">
        <v>0.2654706779618319</v>
      </c>
      <c r="G112">
        <v>-0.005825676464488002</v>
      </c>
      <c r="H112">
        <v>0.40647382089717815</v>
      </c>
      <c r="I112">
        <v>6.42375</v>
      </c>
      <c r="J112">
        <v>41</v>
      </c>
      <c r="K112">
        <v>0</v>
      </c>
      <c r="M112">
        <v>-0.007806122743829357</v>
      </c>
      <c r="N112">
        <v>0.12446753502648558</v>
      </c>
      <c r="O112">
        <v>2.335</v>
      </c>
      <c r="P112">
        <v>-50</v>
      </c>
      <c r="Q112">
        <v>0</v>
      </c>
    </row>
    <row r="113" spans="1:17" ht="12.75">
      <c r="A113">
        <v>1998</v>
      </c>
      <c r="B113" t="s">
        <v>80</v>
      </c>
      <c r="C113">
        <v>0.23436</v>
      </c>
      <c r="D113">
        <v>-0.001983402576968083</v>
      </c>
      <c r="E113">
        <v>0.2634872753848638</v>
      </c>
      <c r="G113">
        <v>-0.0011641127458904843</v>
      </c>
      <c r="H113">
        <v>0.4053097081512877</v>
      </c>
      <c r="I113">
        <v>6.335</v>
      </c>
      <c r="J113">
        <v>50</v>
      </c>
      <c r="K113">
        <v>0</v>
      </c>
      <c r="M113">
        <v>-0.002802692408045664</v>
      </c>
      <c r="N113">
        <v>0.12166484261843992</v>
      </c>
      <c r="O113">
        <v>2.24275</v>
      </c>
      <c r="P113">
        <v>-51</v>
      </c>
      <c r="Q113">
        <v>0</v>
      </c>
    </row>
    <row r="114" spans="1:17" ht="12.75">
      <c r="A114">
        <v>1999</v>
      </c>
      <c r="B114" t="s">
        <v>81</v>
      </c>
      <c r="C114">
        <v>0.23487</v>
      </c>
      <c r="D114">
        <v>-0.0028132162522749747</v>
      </c>
      <c r="E114">
        <v>0.2606740591325888</v>
      </c>
      <c r="G114">
        <v>-0.0021353530511278316</v>
      </c>
      <c r="H114">
        <v>0.4031743551001598</v>
      </c>
      <c r="I114">
        <v>6.24275</v>
      </c>
      <c r="J114">
        <v>49</v>
      </c>
      <c r="K114">
        <v>0</v>
      </c>
      <c r="M114">
        <v>-0.00349107945342212</v>
      </c>
      <c r="N114">
        <v>0.1181737631650178</v>
      </c>
      <c r="O114">
        <v>2.10625</v>
      </c>
      <c r="P114">
        <v>-55</v>
      </c>
      <c r="Q114">
        <v>0</v>
      </c>
    </row>
    <row r="115" spans="1:17" ht="12.75">
      <c r="A115">
        <v>1999</v>
      </c>
      <c r="B115" t="s">
        <v>82</v>
      </c>
      <c r="C115">
        <v>0.27936</v>
      </c>
      <c r="D115">
        <v>-0.003120807724691475</v>
      </c>
      <c r="E115">
        <v>0.2575532514078973</v>
      </c>
      <c r="G115">
        <v>-0.002559957947189558</v>
      </c>
      <c r="H115">
        <v>0.40061439715297026</v>
      </c>
      <c r="I115">
        <v>6.10625</v>
      </c>
      <c r="J115">
        <v>45</v>
      </c>
      <c r="K115">
        <v>0</v>
      </c>
      <c r="M115">
        <v>-0.003681657502193399</v>
      </c>
      <c r="N115">
        <v>0.1144921056628244</v>
      </c>
      <c r="O115">
        <v>1.99625</v>
      </c>
      <c r="P115">
        <v>-50</v>
      </c>
      <c r="Q115">
        <v>0</v>
      </c>
    </row>
    <row r="116" spans="1:17" ht="12.75">
      <c r="A116">
        <v>1999</v>
      </c>
      <c r="B116" t="s">
        <v>83</v>
      </c>
      <c r="C116">
        <v>0.26578</v>
      </c>
      <c r="D116">
        <v>-0.002124126754783139</v>
      </c>
      <c r="E116">
        <v>0.2554291246531142</v>
      </c>
      <c r="G116">
        <v>-0.0016600914267233802</v>
      </c>
      <c r="H116">
        <v>0.3989543057262469</v>
      </c>
      <c r="I116">
        <v>5.99625</v>
      </c>
      <c r="J116">
        <v>50</v>
      </c>
      <c r="K116">
        <v>0</v>
      </c>
      <c r="M116">
        <v>-0.0025881620828429007</v>
      </c>
      <c r="N116">
        <v>0.1119039435799815</v>
      </c>
      <c r="O116">
        <v>1.96475</v>
      </c>
      <c r="P116">
        <v>-58</v>
      </c>
      <c r="Q116">
        <v>0</v>
      </c>
    </row>
    <row r="117" spans="1:17" ht="12.75">
      <c r="A117">
        <v>1999</v>
      </c>
      <c r="B117" t="s">
        <v>84</v>
      </c>
      <c r="C117">
        <v>0.23603000000000002</v>
      </c>
      <c r="D117">
        <v>-0.0069502924118953245</v>
      </c>
      <c r="E117">
        <v>0.24847883224121883</v>
      </c>
      <c r="G117">
        <v>-0.006566359326200578</v>
      </c>
      <c r="H117">
        <v>0.3923879464000464</v>
      </c>
      <c r="I117">
        <v>5.96475</v>
      </c>
      <c r="J117">
        <v>42</v>
      </c>
      <c r="K117">
        <v>0</v>
      </c>
      <c r="M117">
        <v>-0.00733422549759009</v>
      </c>
      <c r="N117">
        <v>0.1045697180823914</v>
      </c>
      <c r="O117">
        <v>1.8805</v>
      </c>
      <c r="P117">
        <v>-64</v>
      </c>
      <c r="Q117">
        <v>0</v>
      </c>
    </row>
    <row r="118" spans="1:17" ht="12.75">
      <c r="A118">
        <v>2000</v>
      </c>
      <c r="B118" t="s">
        <v>85</v>
      </c>
      <c r="C118">
        <v>0.21173999999999998</v>
      </c>
      <c r="D118">
        <v>-0.014551597442854376</v>
      </c>
      <c r="E118">
        <v>0.23392723479836444</v>
      </c>
      <c r="G118">
        <v>-0.014233939270345325</v>
      </c>
      <c r="H118">
        <v>0.37815400712970104</v>
      </c>
      <c r="I118">
        <v>5.8805</v>
      </c>
      <c r="J118">
        <v>36</v>
      </c>
      <c r="K118">
        <v>0</v>
      </c>
      <c r="M118">
        <v>-0.01486925561536343</v>
      </c>
      <c r="N118">
        <v>0.08970046246702797</v>
      </c>
      <c r="O118">
        <v>1.86925</v>
      </c>
      <c r="P118">
        <v>-74</v>
      </c>
      <c r="Q118">
        <v>0</v>
      </c>
    </row>
    <row r="119" spans="1:17" ht="12.75">
      <c r="A119">
        <v>2000</v>
      </c>
      <c r="B119" t="s">
        <v>86</v>
      </c>
      <c r="C119">
        <v>0.19494</v>
      </c>
      <c r="D119">
        <v>-0.008878134116360988</v>
      </c>
      <c r="E119">
        <v>0.22504910068200346</v>
      </c>
      <c r="G119">
        <v>-0.008615310415248654</v>
      </c>
      <c r="H119">
        <v>0.3695386967144524</v>
      </c>
      <c r="I119">
        <v>5.86925</v>
      </c>
      <c r="J119">
        <v>26</v>
      </c>
      <c r="K119">
        <v>-1</v>
      </c>
      <c r="M119">
        <v>-0.009140957817473355</v>
      </c>
      <c r="N119">
        <v>0.08055950464955462</v>
      </c>
      <c r="O119">
        <v>1.86925</v>
      </c>
      <c r="P119">
        <v>-86</v>
      </c>
      <c r="Q119">
        <v>-1</v>
      </c>
    </row>
    <row r="120" spans="1:17" ht="12.75">
      <c r="A120">
        <v>2000</v>
      </c>
      <c r="B120" t="s">
        <v>87</v>
      </c>
      <c r="C120">
        <v>0.1918</v>
      </c>
      <c r="D120">
        <v>-0.01108589336845094</v>
      </c>
      <c r="E120">
        <v>0.21396320731355253</v>
      </c>
      <c r="G120">
        <v>-0.010868438557448314</v>
      </c>
      <c r="H120">
        <v>0.3586702581570041</v>
      </c>
      <c r="I120">
        <v>5.86925</v>
      </c>
      <c r="J120">
        <v>14</v>
      </c>
      <c r="K120">
        <v>0</v>
      </c>
      <c r="M120">
        <v>-0.011303348179453585</v>
      </c>
      <c r="N120">
        <v>0.06925615647010103</v>
      </c>
      <c r="O120">
        <v>1.8455</v>
      </c>
      <c r="P120">
        <v>-68</v>
      </c>
      <c r="Q120">
        <v>0</v>
      </c>
    </row>
    <row r="121" spans="1:17" ht="12.75">
      <c r="A121">
        <v>2000</v>
      </c>
      <c r="B121" t="s">
        <v>88</v>
      </c>
      <c r="C121">
        <v>0.19049</v>
      </c>
      <c r="D121">
        <v>-0.002230920185395565</v>
      </c>
      <c r="E121">
        <v>0.21173228712815695</v>
      </c>
      <c r="G121">
        <v>-0.002051002641323011</v>
      </c>
      <c r="H121">
        <v>0.3566192555156811</v>
      </c>
      <c r="I121">
        <v>5.8454999999999995</v>
      </c>
      <c r="J121">
        <v>32</v>
      </c>
      <c r="K121">
        <v>0</v>
      </c>
      <c r="M121">
        <v>-0.0024108377294681225</v>
      </c>
      <c r="N121">
        <v>0.0668453187406329</v>
      </c>
      <c r="O121">
        <v>1.8965</v>
      </c>
      <c r="P121">
        <v>-78</v>
      </c>
      <c r="Q121">
        <v>0</v>
      </c>
    </row>
    <row r="122" spans="1:17" ht="12.75">
      <c r="A122">
        <v>2001</v>
      </c>
      <c r="B122" t="s">
        <v>89</v>
      </c>
      <c r="C122">
        <v>0.19221</v>
      </c>
      <c r="D122">
        <v>-0.007732916488829706</v>
      </c>
      <c r="E122">
        <v>0.20399937063932724</v>
      </c>
      <c r="G122">
        <v>-0.007584056491132509</v>
      </c>
      <c r="H122">
        <v>0.3490351990245486</v>
      </c>
      <c r="I122">
        <v>5.8965</v>
      </c>
      <c r="J122">
        <v>22</v>
      </c>
      <c r="K122">
        <v>0</v>
      </c>
      <c r="M122">
        <v>-0.007881776486526916</v>
      </c>
      <c r="N122">
        <v>0.058963542254105994</v>
      </c>
      <c r="O122">
        <v>1.86</v>
      </c>
      <c r="P122">
        <v>-67</v>
      </c>
      <c r="Q122">
        <v>0</v>
      </c>
    </row>
    <row r="123" spans="1:17" ht="12.75">
      <c r="A123">
        <v>2001</v>
      </c>
      <c r="B123" t="s">
        <v>90</v>
      </c>
      <c r="C123">
        <v>0.19263000000000002</v>
      </c>
      <c r="D123">
        <v>-0.00012767025224206697</v>
      </c>
      <c r="E123">
        <v>0.2038717003870852</v>
      </c>
      <c r="G123">
        <v>-4.5066162073670314E-06</v>
      </c>
      <c r="H123">
        <v>0.3490306924083412</v>
      </c>
      <c r="I123">
        <v>5.86</v>
      </c>
      <c r="J123">
        <v>33</v>
      </c>
      <c r="K123">
        <v>0</v>
      </c>
      <c r="M123">
        <v>-0.00025083388827678356</v>
      </c>
      <c r="N123">
        <v>0.05871270836582921</v>
      </c>
      <c r="O123">
        <v>1.91925</v>
      </c>
      <c r="P123">
        <v>-93</v>
      </c>
      <c r="Q123">
        <v>0</v>
      </c>
    </row>
    <row r="124" spans="1:17" ht="12.75">
      <c r="A124">
        <v>2001</v>
      </c>
      <c r="B124" t="s">
        <v>91</v>
      </c>
      <c r="C124">
        <v>0.20125</v>
      </c>
      <c r="D124">
        <v>-0.003180138488829431</v>
      </c>
      <c r="E124">
        <v>0.20069156189825577</v>
      </c>
      <c r="G124">
        <v>-0.0030782354828106824</v>
      </c>
      <c r="H124">
        <v>0.3459524569255305</v>
      </c>
      <c r="I124">
        <v>5.91925</v>
      </c>
      <c r="J124">
        <v>7</v>
      </c>
      <c r="K124">
        <v>0</v>
      </c>
      <c r="M124">
        <v>-0.003282041494848205</v>
      </c>
      <c r="N124">
        <v>0.055430666870981006</v>
      </c>
      <c r="O124">
        <v>1.9627500000000002</v>
      </c>
      <c r="P124">
        <v>-73</v>
      </c>
      <c r="Q124">
        <v>0</v>
      </c>
    </row>
    <row r="125" spans="1:17" ht="12.75">
      <c r="A125">
        <v>2001</v>
      </c>
      <c r="B125" t="s">
        <v>92</v>
      </c>
      <c r="C125">
        <v>0.1924</v>
      </c>
      <c r="D125">
        <v>-0.002441202896693636</v>
      </c>
      <c r="E125">
        <v>0.19825035900156213</v>
      </c>
      <c r="G125">
        <v>-0.0023568904894768162</v>
      </c>
      <c r="H125">
        <v>0.34359556643605366</v>
      </c>
      <c r="I125">
        <v>5.96275</v>
      </c>
      <c r="J125">
        <v>27</v>
      </c>
      <c r="K125">
        <v>1</v>
      </c>
      <c r="M125">
        <v>-0.002525515303910434</v>
      </c>
      <c r="N125">
        <v>0.05290515156707057</v>
      </c>
      <c r="O125">
        <v>2.0092499999999998</v>
      </c>
      <c r="P125">
        <v>-53</v>
      </c>
      <c r="Q125">
        <v>1</v>
      </c>
    </row>
    <row r="126" spans="1:17" ht="12.75">
      <c r="A126">
        <v>2002</v>
      </c>
      <c r="B126" t="s">
        <v>93</v>
      </c>
      <c r="C126">
        <v>0.19875</v>
      </c>
      <c r="D126">
        <v>0.003714895444645693</v>
      </c>
      <c r="E126">
        <v>0.20196525444620783</v>
      </c>
      <c r="G126">
        <v>0.003784653759816326</v>
      </c>
      <c r="H126">
        <v>0.34738022019587</v>
      </c>
      <c r="I126">
        <v>6.00925</v>
      </c>
      <c r="J126">
        <v>47</v>
      </c>
      <c r="K126">
        <v>0</v>
      </c>
      <c r="M126">
        <v>0.003645137129475064</v>
      </c>
      <c r="N126">
        <v>0.05655028869654563</v>
      </c>
      <c r="O126">
        <v>2.082</v>
      </c>
      <c r="P126">
        <v>-63</v>
      </c>
      <c r="Q126">
        <v>0</v>
      </c>
    </row>
    <row r="127" spans="1:17" ht="12.75">
      <c r="A127">
        <v>2002</v>
      </c>
      <c r="B127" t="s">
        <v>94</v>
      </c>
      <c r="C127">
        <v>0.19239</v>
      </c>
      <c r="D127">
        <v>-0.009657185041391266</v>
      </c>
      <c r="E127">
        <v>0.19230806940481657</v>
      </c>
      <c r="G127">
        <v>-0.009599468476343706</v>
      </c>
      <c r="H127">
        <v>0.3377807517195263</v>
      </c>
      <c r="I127">
        <v>6.082</v>
      </c>
      <c r="J127">
        <v>37</v>
      </c>
      <c r="K127">
        <v>0</v>
      </c>
      <c r="M127">
        <v>-0.009714901606438828</v>
      </c>
      <c r="N127">
        <v>0.04683538709010681</v>
      </c>
      <c r="O127">
        <v>2.0592499999999996</v>
      </c>
      <c r="P127">
        <v>-80</v>
      </c>
      <c r="Q127">
        <v>0</v>
      </c>
    </row>
    <row r="128" spans="1:17" ht="12.75">
      <c r="A128">
        <v>2002</v>
      </c>
      <c r="B128" t="s">
        <v>95</v>
      </c>
      <c r="C128">
        <v>0.18921</v>
      </c>
      <c r="D128">
        <v>-0.0023009165129373173</v>
      </c>
      <c r="E128">
        <v>0.19000715289187922</v>
      </c>
      <c r="G128">
        <v>-0.0022531630390648246</v>
      </c>
      <c r="H128">
        <v>0.33552758868046145</v>
      </c>
      <c r="I128">
        <v>6.05925</v>
      </c>
      <c r="J128">
        <v>20</v>
      </c>
      <c r="K128">
        <v>-1</v>
      </c>
      <c r="M128">
        <v>-0.0023486699868098004</v>
      </c>
      <c r="N128">
        <v>0.04448671710329701</v>
      </c>
      <c r="O128">
        <v>2.11775</v>
      </c>
      <c r="P128">
        <v>-68</v>
      </c>
      <c r="Q128">
        <v>-1</v>
      </c>
    </row>
    <row r="129" spans="1:17" ht="12.75">
      <c r="A129">
        <v>2002</v>
      </c>
      <c r="B129" t="s">
        <v>96</v>
      </c>
      <c r="C129">
        <v>0.18631</v>
      </c>
      <c r="D129">
        <v>0.009090191921486482</v>
      </c>
      <c r="E129">
        <v>0.19909734481336572</v>
      </c>
      <c r="G129">
        <v>0.009129702142945612</v>
      </c>
      <c r="H129">
        <v>0.34465729082340707</v>
      </c>
      <c r="I129">
        <v>6.11775</v>
      </c>
      <c r="J129">
        <v>32</v>
      </c>
      <c r="K129">
        <v>0</v>
      </c>
      <c r="M129">
        <v>0.009050681700027334</v>
      </c>
      <c r="N129">
        <v>0.053537398803324344</v>
      </c>
      <c r="O129">
        <v>2.0570000000000004</v>
      </c>
      <c r="P129">
        <v>-61</v>
      </c>
      <c r="Q129">
        <v>0</v>
      </c>
    </row>
    <row r="130" spans="1:17" ht="12.75">
      <c r="A130">
        <v>2003</v>
      </c>
      <c r="B130" t="s">
        <v>97</v>
      </c>
      <c r="C130">
        <v>0.16271000000000002</v>
      </c>
      <c r="D130">
        <v>-0.004238594957462864</v>
      </c>
      <c r="E130">
        <v>0.19485874985590285</v>
      </c>
      <c r="G130">
        <v>0.004012668970057778</v>
      </c>
      <c r="H130">
        <v>0.3486699597934648</v>
      </c>
      <c r="I130">
        <v>6.057</v>
      </c>
      <c r="J130">
        <v>39</v>
      </c>
      <c r="K130">
        <v>1</v>
      </c>
      <c r="M130">
        <v>0.003947289115016481</v>
      </c>
      <c r="N130">
        <v>0.05748468791834083</v>
      </c>
      <c r="O130">
        <v>2.0614999999999997</v>
      </c>
      <c r="P130">
        <v>-74</v>
      </c>
      <c r="Q130">
        <v>1</v>
      </c>
    </row>
    <row r="131" spans="1:17" ht="12.75">
      <c r="A131">
        <v>2003</v>
      </c>
      <c r="B131" t="s">
        <v>98</v>
      </c>
      <c r="C131">
        <v>0.17007000000000003</v>
      </c>
      <c r="D131">
        <v>-0.001629666732518268</v>
      </c>
      <c r="E131">
        <v>0.1932290831233846</v>
      </c>
      <c r="G131">
        <v>-0.0030213182354301604</v>
      </c>
      <c r="H131">
        <v>0.3456486415580347</v>
      </c>
      <c r="I131">
        <v>6.0615</v>
      </c>
      <c r="J131">
        <v>26</v>
      </c>
      <c r="K131">
        <v>0</v>
      </c>
      <c r="M131">
        <v>-0.003075412154514373</v>
      </c>
      <c r="N131">
        <v>0.054409275763826453</v>
      </c>
      <c r="O131">
        <v>2.1345</v>
      </c>
      <c r="P131">
        <v>-59</v>
      </c>
      <c r="Q131">
        <v>0</v>
      </c>
    </row>
    <row r="132" spans="1:17" ht="12.75">
      <c r="A132">
        <v>2003</v>
      </c>
      <c r="B132" t="s">
        <v>99</v>
      </c>
      <c r="C132">
        <v>0.16984000000000002</v>
      </c>
      <c r="D132">
        <v>0.0026489384749718557</v>
      </c>
      <c r="E132">
        <v>0.19587802159835643</v>
      </c>
      <c r="G132">
        <v>0.0014975152461441147</v>
      </c>
      <c r="H132">
        <v>0.34714615680417876</v>
      </c>
      <c r="I132">
        <v>6.1345</v>
      </c>
      <c r="J132">
        <v>41</v>
      </c>
      <c r="K132">
        <v>0</v>
      </c>
      <c r="M132">
        <v>0.0014527590734661458</v>
      </c>
      <c r="N132">
        <v>0.055862034837292594</v>
      </c>
      <c r="O132">
        <v>2.117</v>
      </c>
      <c r="P132">
        <v>-62</v>
      </c>
      <c r="Q132">
        <v>0</v>
      </c>
    </row>
    <row r="133" spans="1:17" ht="12.75">
      <c r="A133">
        <v>2003</v>
      </c>
      <c r="B133" t="s">
        <v>100</v>
      </c>
      <c r="C133">
        <v>0.16808</v>
      </c>
      <c r="D133">
        <v>0.002923327268983031</v>
      </c>
      <c r="E133">
        <v>0.19880134886733944</v>
      </c>
      <c r="G133">
        <v>0.0019706638693387773</v>
      </c>
      <c r="H133">
        <v>0.34911682067351757</v>
      </c>
      <c r="I133">
        <v>6.117</v>
      </c>
      <c r="J133">
        <v>38</v>
      </c>
      <c r="K133">
        <v>0</v>
      </c>
      <c r="M133">
        <v>0.0019336335519446386</v>
      </c>
      <c r="N133">
        <v>0.057795668389237234</v>
      </c>
      <c r="O133">
        <v>2.13225</v>
      </c>
      <c r="P133">
        <v>-61</v>
      </c>
      <c r="Q133">
        <v>0</v>
      </c>
    </row>
    <row r="134" spans="1:17" ht="12.75">
      <c r="A134">
        <v>2004</v>
      </c>
      <c r="B134" t="s">
        <v>101</v>
      </c>
      <c r="C134">
        <v>0.17622</v>
      </c>
      <c r="D134">
        <v>0.002061792728810114</v>
      </c>
      <c r="E134">
        <v>0.20086314159614957</v>
      </c>
      <c r="G134">
        <v>0.0012735790378758504</v>
      </c>
      <c r="H134">
        <v>0.3503903997113934</v>
      </c>
      <c r="I134">
        <v>6.13225</v>
      </c>
      <c r="J134">
        <v>39</v>
      </c>
      <c r="K134">
        <v>0</v>
      </c>
      <c r="M134">
        <v>0.0012429409309006002</v>
      </c>
      <c r="N134">
        <v>0.05903860932013783</v>
      </c>
      <c r="O134">
        <v>2.1079999999999997</v>
      </c>
      <c r="P134">
        <v>-60</v>
      </c>
      <c r="Q134">
        <v>0</v>
      </c>
    </row>
    <row r="135" spans="1:17" ht="12.75">
      <c r="A135">
        <v>2004</v>
      </c>
      <c r="B135" t="s">
        <v>102</v>
      </c>
      <c r="C135">
        <v>0.18486</v>
      </c>
      <c r="D135">
        <v>0.002943806351565935</v>
      </c>
      <c r="E135">
        <v>0.2038069479477155</v>
      </c>
      <c r="G135">
        <v>0.0022916548961744287</v>
      </c>
      <c r="H135">
        <v>0.3526820546075678</v>
      </c>
      <c r="I135">
        <v>6.108</v>
      </c>
      <c r="J135">
        <v>40</v>
      </c>
      <c r="K135">
        <v>0</v>
      </c>
      <c r="M135">
        <v>0.0022663055698633546</v>
      </c>
      <c r="N135">
        <v>0.061304914890001186</v>
      </c>
      <c r="O135">
        <v>2.0445</v>
      </c>
      <c r="P135">
        <v>-67</v>
      </c>
      <c r="Q135">
        <v>0</v>
      </c>
    </row>
    <row r="136" spans="1:17" ht="12.75">
      <c r="A136">
        <v>2004</v>
      </c>
      <c r="B136" t="s">
        <v>103</v>
      </c>
      <c r="C136">
        <v>0.19640000000000002</v>
      </c>
      <c r="D136">
        <v>0.0008456534973442683</v>
      </c>
      <c r="E136">
        <v>0.20465260144505976</v>
      </c>
      <c r="G136">
        <v>0.00030607707833390146</v>
      </c>
      <c r="H136">
        <v>0.3529881316859017</v>
      </c>
      <c r="I136">
        <v>6.0445</v>
      </c>
      <c r="J136">
        <v>33</v>
      </c>
      <c r="K136">
        <v>0</v>
      </c>
      <c r="M136">
        <v>0.0002851035780799729</v>
      </c>
      <c r="N136">
        <v>0.06159001846808116</v>
      </c>
      <c r="O136">
        <v>2.0115</v>
      </c>
      <c r="P136">
        <v>-65</v>
      </c>
      <c r="Q136">
        <v>0</v>
      </c>
    </row>
    <row r="137" spans="1:17" ht="12.75">
      <c r="A137">
        <v>2004</v>
      </c>
      <c r="B137" t="s">
        <v>104</v>
      </c>
      <c r="C137">
        <v>0.19760999999999998</v>
      </c>
      <c r="D137">
        <v>0.0006470518067428657</v>
      </c>
      <c r="E137">
        <v>0.20529965325180263</v>
      </c>
      <c r="G137">
        <v>0.00020061760875848003</v>
      </c>
      <c r="H137">
        <v>0.3531887492946602</v>
      </c>
      <c r="I137">
        <v>6.0115</v>
      </c>
      <c r="J137">
        <v>35</v>
      </c>
      <c r="K137">
        <v>0</v>
      </c>
      <c r="M137">
        <v>0.00018326457509189374</v>
      </c>
      <c r="N137">
        <v>0.06177328304317306</v>
      </c>
      <c r="O137">
        <v>2.037</v>
      </c>
      <c r="P137">
        <v>-75</v>
      </c>
      <c r="Q137">
        <v>0</v>
      </c>
    </row>
    <row r="138" spans="1:17" ht="12.75">
      <c r="A138">
        <v>2005</v>
      </c>
      <c r="B138" t="s">
        <v>105</v>
      </c>
      <c r="C138">
        <v>0.19794</v>
      </c>
      <c r="D138">
        <v>-0.004289394973533785</v>
      </c>
      <c r="E138">
        <v>0.20101025827826885</v>
      </c>
      <c r="G138">
        <v>-0.004658765253827905</v>
      </c>
      <c r="H138">
        <v>0.3485299840408323</v>
      </c>
      <c r="I138">
        <v>6.037</v>
      </c>
      <c r="J138">
        <v>25</v>
      </c>
      <c r="K138">
        <v>0</v>
      </c>
      <c r="M138">
        <v>-0.004673122789469939</v>
      </c>
      <c r="N138">
        <v>0.05710016025370312</v>
      </c>
      <c r="O138">
        <v>2.06775</v>
      </c>
      <c r="P138">
        <v>-77</v>
      </c>
      <c r="Q138">
        <v>0</v>
      </c>
    </row>
    <row r="139" spans="1:17" ht="12.75">
      <c r="A139">
        <v>2005</v>
      </c>
      <c r="B139" t="s">
        <v>106</v>
      </c>
      <c r="C139">
        <v>0.20532</v>
      </c>
      <c r="D139">
        <v>-0.0036996419806227332</v>
      </c>
      <c r="E139">
        <v>0.1973106162976461</v>
      </c>
      <c r="G139">
        <v>-0.004005251193762193</v>
      </c>
      <c r="H139">
        <v>0.34452473284707014</v>
      </c>
      <c r="I139">
        <v>6.06775</v>
      </c>
      <c r="J139">
        <v>23</v>
      </c>
      <c r="K139">
        <v>0</v>
      </c>
      <c r="M139">
        <v>-0.004017130317244171</v>
      </c>
      <c r="N139">
        <v>0.05308302993645895</v>
      </c>
      <c r="O139">
        <v>2.101</v>
      </c>
      <c r="P139">
        <v>-72</v>
      </c>
      <c r="Q139">
        <v>0</v>
      </c>
    </row>
    <row r="140" spans="1:17" ht="12.75">
      <c r="A140">
        <v>2005</v>
      </c>
      <c r="B140" t="s">
        <v>107</v>
      </c>
      <c r="C140">
        <v>0.20722000000000002</v>
      </c>
      <c r="D140">
        <v>-0.0012238330471188226</v>
      </c>
      <c r="E140">
        <v>0.19608678325052728</v>
      </c>
      <c r="G140">
        <v>-0.0014766876922769434</v>
      </c>
      <c r="H140">
        <v>0.3430480451547932</v>
      </c>
      <c r="I140">
        <v>6.101</v>
      </c>
      <c r="J140">
        <v>28</v>
      </c>
      <c r="K140">
        <v>0</v>
      </c>
      <c r="M140">
        <v>-0.0014865162295843335</v>
      </c>
      <c r="N140">
        <v>0.05159651370687461</v>
      </c>
      <c r="O140">
        <v>2.1377499999999996</v>
      </c>
      <c r="P140">
        <v>-54</v>
      </c>
      <c r="Q140">
        <v>0</v>
      </c>
    </row>
    <row r="141" spans="1:17" ht="12.75">
      <c r="A141">
        <v>2005</v>
      </c>
      <c r="B141" t="s">
        <v>108</v>
      </c>
      <c r="C141">
        <v>0.17432999999999998</v>
      </c>
      <c r="D141">
        <v>0.004711003415328098</v>
      </c>
      <c r="E141">
        <v>0.2007977866658554</v>
      </c>
      <c r="G141">
        <v>0.004501796791871815</v>
      </c>
      <c r="H141">
        <v>0.347549841946665</v>
      </c>
      <c r="I141">
        <v>6.13775</v>
      </c>
      <c r="J141">
        <v>46</v>
      </c>
      <c r="K141">
        <v>0</v>
      </c>
      <c r="M141">
        <v>0.004493664866502968</v>
      </c>
      <c r="N141">
        <v>0.05609017857337758</v>
      </c>
      <c r="O141">
        <v>2.173</v>
      </c>
      <c r="P141">
        <v>-60</v>
      </c>
      <c r="Q141">
        <v>0</v>
      </c>
    </row>
    <row r="142" spans="1:17" ht="12.75">
      <c r="A142">
        <v>2006</v>
      </c>
      <c r="B142" t="s">
        <v>109</v>
      </c>
      <c r="C142">
        <v>0.1816</v>
      </c>
      <c r="D142">
        <v>0.001339016129745702</v>
      </c>
      <c r="E142">
        <v>0.2021368027956011</v>
      </c>
      <c r="G142">
        <v>0.0011659229628370777</v>
      </c>
      <c r="H142">
        <v>0.34871576490950207</v>
      </c>
      <c r="I142">
        <v>6.173</v>
      </c>
      <c r="J142">
        <v>40</v>
      </c>
      <c r="K142">
        <v>0</v>
      </c>
      <c r="M142">
        <v>0.0011591947785573153</v>
      </c>
      <c r="N142">
        <v>0.0572493733519349</v>
      </c>
      <c r="O142">
        <v>2.18625</v>
      </c>
      <c r="P142">
        <v>-50</v>
      </c>
      <c r="Q142">
        <v>0</v>
      </c>
    </row>
    <row r="143" spans="1:17" ht="12.75">
      <c r="A143">
        <v>2006</v>
      </c>
      <c r="B143" t="s">
        <v>110</v>
      </c>
      <c r="C143">
        <v>0.17832</v>
      </c>
      <c r="D143">
        <v>0.005326212715735825</v>
      </c>
      <c r="E143">
        <v>0.20746301551133692</v>
      </c>
      <c r="G143">
        <v>0.005182999064392124</v>
      </c>
      <c r="H143">
        <v>0.35389876397389414</v>
      </c>
      <c r="I143">
        <v>6.18625</v>
      </c>
      <c r="J143">
        <v>50</v>
      </c>
      <c r="K143">
        <v>0</v>
      </c>
      <c r="M143">
        <v>0.005177432306010923</v>
      </c>
      <c r="N143">
        <v>0.06242680565794582</v>
      </c>
      <c r="O143">
        <v>2.2005</v>
      </c>
      <c r="P143">
        <v>-50</v>
      </c>
      <c r="Q143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A134"/>
  <sheetViews>
    <sheetView zoomScale="85" zoomScaleNormal="85" zoomScalePageLayoutView="0" workbookViewId="0" topLeftCell="A1">
      <pane xSplit="3" ySplit="1" topLeftCell="AM4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AV83" sqref="AV83"/>
    </sheetView>
  </sheetViews>
  <sheetFormatPr defaultColWidth="11.00390625" defaultRowHeight="12.75"/>
  <sheetData>
    <row r="1" spans="1:53" ht="12.75">
      <c r="A1" t="s">
        <v>129</v>
      </c>
      <c r="B1" t="s">
        <v>131</v>
      </c>
      <c r="C1" t="s">
        <v>140</v>
      </c>
      <c r="D1" t="s">
        <v>141</v>
      </c>
      <c r="E1" t="s">
        <v>142</v>
      </c>
      <c r="F1" s="1">
        <v>37874</v>
      </c>
      <c r="G1" t="s">
        <v>143</v>
      </c>
      <c r="H1" t="s">
        <v>144</v>
      </c>
      <c r="I1" t="s">
        <v>145</v>
      </c>
      <c r="J1" t="s">
        <v>146</v>
      </c>
      <c r="K1" t="s">
        <v>147</v>
      </c>
      <c r="L1" t="s">
        <v>148</v>
      </c>
      <c r="M1" t="s">
        <v>149</v>
      </c>
      <c r="N1" t="s">
        <v>150</v>
      </c>
      <c r="O1" t="s">
        <v>151</v>
      </c>
      <c r="P1" t="s">
        <v>113</v>
      </c>
      <c r="Q1" t="s">
        <v>112</v>
      </c>
      <c r="R1" t="s">
        <v>111</v>
      </c>
      <c r="T1" s="2" t="s">
        <v>114</v>
      </c>
      <c r="U1" s="2" t="s">
        <v>114</v>
      </c>
      <c r="V1" t="s">
        <v>111</v>
      </c>
      <c r="W1" t="s">
        <v>112</v>
      </c>
      <c r="X1" t="s">
        <v>117</v>
      </c>
      <c r="Y1" t="s">
        <v>117</v>
      </c>
      <c r="Z1" s="2" t="s">
        <v>114</v>
      </c>
      <c r="AA1" s="2" t="s">
        <v>114</v>
      </c>
      <c r="AB1" t="s">
        <v>133</v>
      </c>
      <c r="AC1" t="s">
        <v>133</v>
      </c>
      <c r="AD1" s="2" t="s">
        <v>114</v>
      </c>
      <c r="AE1" s="2" t="s">
        <v>114</v>
      </c>
      <c r="AG1" t="s">
        <v>22</v>
      </c>
      <c r="AH1" t="s">
        <v>22</v>
      </c>
      <c r="AI1" s="2" t="s">
        <v>114</v>
      </c>
      <c r="AJ1" s="2" t="s">
        <v>114</v>
      </c>
      <c r="AK1" t="s">
        <v>22</v>
      </c>
      <c r="AL1" t="s">
        <v>22</v>
      </c>
      <c r="AM1" s="2" t="s">
        <v>114</v>
      </c>
      <c r="AN1" s="2" t="s">
        <v>114</v>
      </c>
      <c r="AO1" s="3"/>
      <c r="AP1" s="3" t="s">
        <v>59</v>
      </c>
      <c r="AQ1" s="2" t="s">
        <v>114</v>
      </c>
      <c r="AR1" s="2" t="s">
        <v>114</v>
      </c>
      <c r="AS1" t="s">
        <v>151</v>
      </c>
      <c r="AT1" t="s">
        <v>63</v>
      </c>
      <c r="AU1" t="s">
        <v>142</v>
      </c>
      <c r="AV1" s="3" t="s">
        <v>64</v>
      </c>
      <c r="AW1" s="2" t="s">
        <v>114</v>
      </c>
      <c r="AX1" s="2" t="s">
        <v>69</v>
      </c>
      <c r="AY1" t="s">
        <v>151</v>
      </c>
      <c r="AZ1" t="s">
        <v>63</v>
      </c>
      <c r="BA1" t="s">
        <v>142</v>
      </c>
    </row>
    <row r="2" spans="1:53" ht="12.75">
      <c r="A2" t="s">
        <v>130</v>
      </c>
      <c r="B2" t="s">
        <v>132</v>
      </c>
      <c r="F2" s="1"/>
      <c r="Q2" t="s">
        <v>115</v>
      </c>
      <c r="R2" t="s">
        <v>115</v>
      </c>
      <c r="T2" s="2" t="s">
        <v>115</v>
      </c>
      <c r="U2" s="2" t="s">
        <v>116</v>
      </c>
      <c r="V2" t="s">
        <v>116</v>
      </c>
      <c r="W2" t="s">
        <v>116</v>
      </c>
      <c r="X2" t="s">
        <v>127</v>
      </c>
      <c r="Y2" t="s">
        <v>126</v>
      </c>
      <c r="Z2" s="2" t="s">
        <v>136</v>
      </c>
      <c r="AA2" s="2" t="s">
        <v>138</v>
      </c>
      <c r="AB2" t="s">
        <v>134</v>
      </c>
      <c r="AC2" t="s">
        <v>135</v>
      </c>
      <c r="AD2" s="2" t="s">
        <v>137</v>
      </c>
      <c r="AE2" s="2" t="s">
        <v>139</v>
      </c>
      <c r="AG2" t="s">
        <v>134</v>
      </c>
      <c r="AH2" t="s">
        <v>135</v>
      </c>
      <c r="AI2" s="2" t="s">
        <v>52</v>
      </c>
      <c r="AJ2" s="2" t="s">
        <v>53</v>
      </c>
      <c r="AK2" t="s">
        <v>134</v>
      </c>
      <c r="AL2" t="s">
        <v>135</v>
      </c>
      <c r="AM2" s="2" t="s">
        <v>55</v>
      </c>
      <c r="AN2" s="2" t="s">
        <v>56</v>
      </c>
      <c r="AO2" s="3"/>
      <c r="AP2" s="3" t="s">
        <v>60</v>
      </c>
      <c r="AQ2" s="2" t="s">
        <v>57</v>
      </c>
      <c r="AR2" s="2" t="s">
        <v>58</v>
      </c>
      <c r="AS2" s="3" t="s">
        <v>61</v>
      </c>
      <c r="AT2" s="3" t="s">
        <v>61</v>
      </c>
      <c r="AU2" s="3" t="s">
        <v>61</v>
      </c>
      <c r="AV2" s="3" t="s">
        <v>67</v>
      </c>
      <c r="AW2" s="2" t="s">
        <v>65</v>
      </c>
      <c r="AX2" s="2"/>
      <c r="AY2" s="3" t="s">
        <v>66</v>
      </c>
      <c r="AZ2" s="3" t="s">
        <v>66</v>
      </c>
      <c r="BA2" s="3" t="s">
        <v>66</v>
      </c>
    </row>
    <row r="3" spans="6:48" ht="12.75">
      <c r="F3" s="1"/>
      <c r="U3" t="s">
        <v>23</v>
      </c>
      <c r="X3" t="s">
        <v>51</v>
      </c>
      <c r="AB3" t="s">
        <v>51</v>
      </c>
      <c r="AG3" t="s">
        <v>54</v>
      </c>
      <c r="AK3" t="s">
        <v>54</v>
      </c>
      <c r="AP3" t="s">
        <v>62</v>
      </c>
      <c r="AV3" t="s">
        <v>68</v>
      </c>
    </row>
    <row r="4" spans="1:50" ht="12.75">
      <c r="A4" t="s">
        <v>118</v>
      </c>
      <c r="B4">
        <v>-0.0437152</v>
      </c>
      <c r="F4" s="1"/>
      <c r="X4" t="s">
        <v>128</v>
      </c>
      <c r="AR4" t="s">
        <v>24</v>
      </c>
      <c r="AX4" t="s">
        <v>25</v>
      </c>
    </row>
    <row r="5" spans="1:6" ht="12.75">
      <c r="A5" t="s">
        <v>119</v>
      </c>
      <c r="B5">
        <v>0.8218574</v>
      </c>
      <c r="F5" s="1"/>
    </row>
    <row r="6" spans="1:6" ht="12.75">
      <c r="A6" t="s">
        <v>120</v>
      </c>
      <c r="B6">
        <v>0.0324976</v>
      </c>
      <c r="F6" s="1"/>
    </row>
    <row r="7" spans="1:20" ht="12.75">
      <c r="A7" t="s">
        <v>121</v>
      </c>
      <c r="B7">
        <v>-2.213149</v>
      </c>
      <c r="F7" s="1"/>
      <c r="T7" t="s">
        <v>21</v>
      </c>
    </row>
    <row r="8" spans="1:6" ht="12.75">
      <c r="A8" t="s">
        <v>122</v>
      </c>
      <c r="B8">
        <v>-0.172621</v>
      </c>
      <c r="F8" s="1"/>
    </row>
    <row r="9" spans="1:6" ht="12.75">
      <c r="A9" t="s">
        <v>123</v>
      </c>
      <c r="B9">
        <v>3.264216</v>
      </c>
      <c r="F9" s="1"/>
    </row>
    <row r="10" spans="1:6" ht="12.75">
      <c r="A10" t="s">
        <v>124</v>
      </c>
      <c r="B10">
        <v>0.16093</v>
      </c>
      <c r="F10" s="1"/>
    </row>
    <row r="11" spans="1:6" ht="12.75">
      <c r="A11" t="s">
        <v>125</v>
      </c>
      <c r="B11">
        <v>9.827424</v>
      </c>
      <c r="F11" s="1"/>
    </row>
    <row r="12" ht="12.75">
      <c r="F12" s="1"/>
    </row>
    <row r="13" spans="2:53" ht="12.75">
      <c r="B13">
        <v>1976</v>
      </c>
      <c r="C13" t="s">
        <v>152</v>
      </c>
      <c r="D13">
        <v>21.079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3</v>
      </c>
      <c r="O13">
        <v>4.89</v>
      </c>
      <c r="Y13">
        <v>3</v>
      </c>
      <c r="AC13">
        <v>4.89</v>
      </c>
      <c r="AH13">
        <v>4.89</v>
      </c>
      <c r="AL13">
        <v>4.89</v>
      </c>
      <c r="AS13">
        <f>O13</f>
        <v>4.89</v>
      </c>
      <c r="AT13">
        <f>$N13</f>
        <v>3</v>
      </c>
      <c r="AU13">
        <v>0</v>
      </c>
      <c r="AY13">
        <f aca="true" t="shared" si="0" ref="AY13:AY76">O13</f>
        <v>4.89</v>
      </c>
      <c r="AZ13">
        <f>$N13</f>
        <v>3</v>
      </c>
      <c r="BA13">
        <v>0</v>
      </c>
    </row>
    <row r="14" spans="2:53" ht="12.75">
      <c r="B14">
        <v>1976</v>
      </c>
      <c r="C14" t="s">
        <v>153</v>
      </c>
      <c r="D14">
        <v>20.623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4.8255</v>
      </c>
      <c r="P14">
        <f>D14-D13</f>
        <v>-0.4559999999999995</v>
      </c>
      <c r="Q14">
        <f>P14^2</f>
        <v>0.20793599999999957</v>
      </c>
      <c r="U14">
        <f>$D$14</f>
        <v>20.623</v>
      </c>
      <c r="Y14">
        <v>0</v>
      </c>
      <c r="AA14">
        <f>$D$14</f>
        <v>20.623</v>
      </c>
      <c r="AC14">
        <v>4.8255</v>
      </c>
      <c r="AE14">
        <f>$D$14</f>
        <v>20.623</v>
      </c>
      <c r="AH14">
        <v>4.8255</v>
      </c>
      <c r="AJ14">
        <f>$D$14</f>
        <v>20.623</v>
      </c>
      <c r="AL14">
        <v>4.8255</v>
      </c>
      <c r="AN14">
        <f>$D$14</f>
        <v>20.623</v>
      </c>
      <c r="AR14">
        <f>$D$14</f>
        <v>20.623</v>
      </c>
      <c r="AS14">
        <f aca="true" t="shared" si="1" ref="AS14:AS77">O14</f>
        <v>4.8255</v>
      </c>
      <c r="AT14">
        <f aca="true" t="shared" si="2" ref="AT14:AT77">$N14</f>
        <v>0</v>
      </c>
      <c r="AU14">
        <v>0</v>
      </c>
      <c r="AX14">
        <f>$D$14</f>
        <v>20.623</v>
      </c>
      <c r="AY14">
        <f t="shared" si="0"/>
        <v>4.8255</v>
      </c>
      <c r="AZ14">
        <f aca="true" t="shared" si="3" ref="AZ14:AZ77">$N14</f>
        <v>0</v>
      </c>
      <c r="BA14">
        <v>0</v>
      </c>
    </row>
    <row r="15" spans="2:53" ht="12.75">
      <c r="B15">
        <v>1976</v>
      </c>
      <c r="C15" t="s">
        <v>154</v>
      </c>
      <c r="D15">
        <v>21.521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1</v>
      </c>
      <c r="O15">
        <v>4.795333</v>
      </c>
      <c r="P15">
        <f>D15-D14</f>
        <v>0.8979999999999997</v>
      </c>
      <c r="Q15">
        <f aca="true" t="shared" si="4" ref="Q15:Q78">P15^2</f>
        <v>0.8064039999999995</v>
      </c>
      <c r="R15">
        <f aca="true" t="shared" si="5" ref="R15:R46">(P15-T15)^2</f>
        <v>0.006196190355966599</v>
      </c>
      <c r="T15">
        <f>constant+bmajor*($E15)+bdnet_tone*($N14-$N13)+bdMAhom*($O14-$O13)+ecrate*($D14-(bhom*$O13+bnet_tone*$N13+ecconstant))</f>
        <v>0.9767158837590391</v>
      </c>
      <c r="U15">
        <f>U14+T15</f>
        <v>21.59971588375904</v>
      </c>
      <c r="V15">
        <f aca="true" t="shared" si="6" ref="V15:V46">(D15-U15)^2</f>
        <v>0.006196190355966424</v>
      </c>
      <c r="W15">
        <f>D15^2</f>
        <v>463.15344100000004</v>
      </c>
      <c r="Y15">
        <v>1</v>
      </c>
      <c r="Z15">
        <f>constant+bmajor*($E15)+bdnet_tone*($Y14-$Y13)+bdMAhom*($O14-$O13)+ecrate*($D14-(bhom*$O13+bnet_tone*$Y13+ecconstant))</f>
        <v>0.9767158837590391</v>
      </c>
      <c r="AA15">
        <f>AA14+Z15</f>
        <v>21.59971588375904</v>
      </c>
      <c r="AC15">
        <v>4.795333</v>
      </c>
      <c r="AD15">
        <f>constant+bmajor*($E15)+bdnet_tone*($N14-$N13)+bdMAhom*($AC14-$AC13)+ecrate*($D14-(bhom*$AC13+bnet_tone*$N13+ecconstant))</f>
        <v>0.9767158837590391</v>
      </c>
      <c r="AE15">
        <f>AE14+AD15</f>
        <v>21.59971588375904</v>
      </c>
      <c r="AH15">
        <v>4.795333</v>
      </c>
      <c r="AI15">
        <f>constant+ecrate*($D14-(bhom*$AH13+ecconstant))</f>
        <v>0.8481208806690395</v>
      </c>
      <c r="AJ15">
        <f>AJ14+AI15</f>
        <v>21.47112088066904</v>
      </c>
      <c r="AL15">
        <v>4.795333</v>
      </c>
      <c r="AM15">
        <f>constant+ecrate*($AN14-(bhom*$AL13+ecconstant))</f>
        <v>0.8481208806690395</v>
      </c>
      <c r="AN15">
        <f>AN14+AM15</f>
        <v>21.47112088066904</v>
      </c>
      <c r="AQ15">
        <f>constant+bmajor*($AU15)+bdnet_tone*($AT14-$AT13)+bdMAhom*($AS14-$AS13)+ecrate*($D14-(bhom*$AS13+bnet_tone*$AT13+ecconstant))</f>
        <v>0.9767158837590391</v>
      </c>
      <c r="AR15">
        <f>AR14+AQ15</f>
        <v>21.59971588375904</v>
      </c>
      <c r="AS15">
        <f t="shared" si="1"/>
        <v>4.795333</v>
      </c>
      <c r="AT15">
        <f t="shared" si="2"/>
        <v>1</v>
      </c>
      <c r="AU15">
        <v>0</v>
      </c>
      <c r="AW15">
        <f>constant+bmajor*($BA15)+bdnet_tone*(AZ14-$AZ13)+bdMAhom*($AY14-$AY13)+ecrate*($D14-(bhom*$AY13+bnet_tone*$AZ13+ecconstant))</f>
        <v>0.9767158837590391</v>
      </c>
      <c r="AX15">
        <f>AX14+AW15</f>
        <v>21.59971588375904</v>
      </c>
      <c r="AY15">
        <f t="shared" si="0"/>
        <v>4.795333</v>
      </c>
      <c r="AZ15">
        <f t="shared" si="3"/>
        <v>1</v>
      </c>
      <c r="BA15">
        <v>0</v>
      </c>
    </row>
    <row r="16" spans="2:53" ht="12.75">
      <c r="B16">
        <v>1976</v>
      </c>
      <c r="C16" t="s">
        <v>155</v>
      </c>
      <c r="D16">
        <v>22.316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-22</v>
      </c>
      <c r="O16">
        <v>4.69475</v>
      </c>
      <c r="P16">
        <f aca="true" t="shared" si="7" ref="P16:P79">D16-D15</f>
        <v>0.7949999999999982</v>
      </c>
      <c r="Q16">
        <f t="shared" si="4"/>
        <v>0.6320249999999971</v>
      </c>
      <c r="R16">
        <f t="shared" si="5"/>
        <v>0.0027628778902203423</v>
      </c>
      <c r="T16">
        <f>constant+bmajor*($E16)+bdnet_tone*($N15-$N14)+bdMAhom*($O15-$O14)+ecrate*($U15-(bhom*$O14+bnet_tone*$N14+ecconstant))</f>
        <v>0.742436915137898</v>
      </c>
      <c r="U16">
        <f aca="true" t="shared" si="8" ref="U16:U79">U15+T16</f>
        <v>22.342152798896937</v>
      </c>
      <c r="V16">
        <f t="shared" si="6"/>
        <v>0.0006839688901436641</v>
      </c>
      <c r="W16">
        <f aca="true" t="shared" si="9" ref="W16:W79">D16^2</f>
        <v>498.0038559999999</v>
      </c>
      <c r="Y16">
        <v>-22</v>
      </c>
      <c r="Z16">
        <f>constant+bmajor*($E16)+bdnet_tone*($Y15-$Y14)+bdMAhom*($O15-$O14)+ecrate*($AA15-(bhom*$O14+bnet_tone*$Y14+ecconstant))</f>
        <v>0.742436915137898</v>
      </c>
      <c r="AA16">
        <f aca="true" t="shared" si="10" ref="AA16:AA79">AA15+Z16</f>
        <v>22.342152798896937</v>
      </c>
      <c r="AC16">
        <v>4.69475</v>
      </c>
      <c r="AD16">
        <f aca="true" t="shared" si="11" ref="AD16:AD47">constant+bmajor*($E16)+bdnet_tone*($N15-$N14)+bdMAhom*($AC15-$AC14)+ecrate*($AE15-(bhom*$AC14+bnet_tone*$N14+ecconstant))</f>
        <v>0.742436915137898</v>
      </c>
      <c r="AE16">
        <f aca="true" t="shared" si="12" ref="AE16:AE79">AE15+AD16</f>
        <v>22.342152798896937</v>
      </c>
      <c r="AH16">
        <v>4.69475</v>
      </c>
      <c r="AI16">
        <f>constant+ecrate*($AJ15-(bhom*$AH14+ecconstant))</f>
        <v>0.6653734472832974</v>
      </c>
      <c r="AJ16">
        <f aca="true" t="shared" si="13" ref="AJ16:AJ79">AJ15+AI16</f>
        <v>22.136494327952338</v>
      </c>
      <c r="AL16">
        <v>4.69475</v>
      </c>
      <c r="AM16">
        <f aca="true" t="shared" si="14" ref="AM16:AM79">constant+ecrate*($AN15-(bhom*$AL14+ecconstant))</f>
        <v>0.6653734472832974</v>
      </c>
      <c r="AN16">
        <f aca="true" t="shared" si="15" ref="AN16:AN79">AN15+AM16</f>
        <v>22.136494327952338</v>
      </c>
      <c r="AQ16">
        <f>constant+bmajor*($AU16)+bdnet_tone*($AT15-$AT14)+bdMAhom*($AS15-$AS14)+ecrate*($AR15-(bhom*$AS14+bnet_tone*$AT14+ecconstant))</f>
        <v>0.742436915137898</v>
      </c>
      <c r="AR16">
        <f aca="true" t="shared" si="16" ref="AR16:AR79">AR15+AQ16</f>
        <v>22.342152798896937</v>
      </c>
      <c r="AS16">
        <f t="shared" si="1"/>
        <v>4.69475</v>
      </c>
      <c r="AT16">
        <f t="shared" si="2"/>
        <v>-22</v>
      </c>
      <c r="AU16">
        <v>0</v>
      </c>
      <c r="AW16">
        <f>constant+bmajor*($BA16)+bdnet_tone*($AZ15-$AZ14)+bdMAhom*($AY15-$AY14)+ecrate*($AX15-(bhom*$AY14+bnet_tone*$AZ14+ecconstant))</f>
        <v>0.742436915137898</v>
      </c>
      <c r="AX16">
        <f aca="true" t="shared" si="17" ref="AX16:AX79">AX15+AW16</f>
        <v>22.342152798896937</v>
      </c>
      <c r="AY16">
        <f t="shared" si="0"/>
        <v>4.69475</v>
      </c>
      <c r="AZ16">
        <f t="shared" si="3"/>
        <v>-22</v>
      </c>
      <c r="BA16">
        <v>0</v>
      </c>
    </row>
    <row r="17" spans="2:53" ht="12.75">
      <c r="B17">
        <v>1977</v>
      </c>
      <c r="C17" t="s">
        <v>156</v>
      </c>
      <c r="D17">
        <v>22.628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-2</v>
      </c>
      <c r="O17">
        <v>4.6015</v>
      </c>
      <c r="P17">
        <f t="shared" si="7"/>
        <v>0.31200000000000117</v>
      </c>
      <c r="Q17">
        <f t="shared" si="4"/>
        <v>0.09734400000000072</v>
      </c>
      <c r="R17">
        <f t="shared" si="5"/>
        <v>0.09674772100140823</v>
      </c>
      <c r="T17">
        <f aca="true" t="shared" si="18" ref="T17:T80">constant+bmajor*($E17)+bdnet_tone*($N16-$N15)+bdMAhom*($O16-$O15)+ecrate*($U16-(bhom*$O15+bnet_tone*$N15+ecconstant))</f>
        <v>0.0009570431573678873</v>
      </c>
      <c r="U17">
        <f t="shared" si="8"/>
        <v>22.343109842054304</v>
      </c>
      <c r="V17">
        <f t="shared" si="6"/>
        <v>0.08116240209432384</v>
      </c>
      <c r="W17">
        <f t="shared" si="9"/>
        <v>512.026384</v>
      </c>
      <c r="Y17">
        <v>-2</v>
      </c>
      <c r="Z17">
        <f aca="true" t="shared" si="19" ref="Z17:Z80">constant+bmajor*($E17)+bdnet_tone*($Y16-$Y15)+bdMAhom*($O16-$O15)+ecrate*($AA16-(bhom*$O15+bnet_tone*$Y15+ecconstant))</f>
        <v>0.0009570431573678873</v>
      </c>
      <c r="AA17">
        <f t="shared" si="10"/>
        <v>22.343109842054304</v>
      </c>
      <c r="AC17">
        <v>4.6015</v>
      </c>
      <c r="AD17">
        <f t="shared" si="11"/>
        <v>0.0009570431573678873</v>
      </c>
      <c r="AE17">
        <f t="shared" si="12"/>
        <v>22.343109842054304</v>
      </c>
      <c r="AH17">
        <v>4.6015</v>
      </c>
      <c r="AI17">
        <f aca="true" t="shared" si="20" ref="AI17:AI80">constant+ecrate*($AJ16-(bhom*$AH15+ecconstant))</f>
        <v>0.5335177506732948</v>
      </c>
      <c r="AJ17">
        <f t="shared" si="13"/>
        <v>22.670012078625632</v>
      </c>
      <c r="AL17">
        <v>4.6015</v>
      </c>
      <c r="AM17">
        <f t="shared" si="14"/>
        <v>0.5335177506732948</v>
      </c>
      <c r="AN17">
        <f t="shared" si="15"/>
        <v>22.670012078625632</v>
      </c>
      <c r="AQ17">
        <f aca="true" t="shared" si="21" ref="AQ17:AQ80">constant+bmajor*($AU17)+bdnet_tone*($AT16-$AT15)+bdMAhom*($AS16-$AS15)+ecrate*($AR16-(bhom*$AS15+bnet_tone*$AT15+ecconstant))</f>
        <v>0.0009570431573678873</v>
      </c>
      <c r="AR17">
        <f t="shared" si="16"/>
        <v>22.343109842054304</v>
      </c>
      <c r="AS17">
        <f t="shared" si="1"/>
        <v>4.6015</v>
      </c>
      <c r="AT17">
        <f t="shared" si="2"/>
        <v>-2</v>
      </c>
      <c r="AU17">
        <v>0</v>
      </c>
      <c r="AW17">
        <f aca="true" t="shared" si="22" ref="AW17:AW80">constant+bmajor*($BA17)+bdnet_tone*($AZ16-$AZ15)+bdMAhom*($AY16-$AY15)+ecrate*($AX16-(bhom*$AY15+bnet_tone*$AZ15+ecconstant))</f>
        <v>0.0009570431573678873</v>
      </c>
      <c r="AX17">
        <f t="shared" si="17"/>
        <v>22.343109842054304</v>
      </c>
      <c r="AY17">
        <f t="shared" si="0"/>
        <v>4.6015</v>
      </c>
      <c r="AZ17">
        <f t="shared" si="3"/>
        <v>-2</v>
      </c>
      <c r="BA17">
        <v>0</v>
      </c>
    </row>
    <row r="18" spans="2:53" ht="12.75">
      <c r="B18">
        <v>1977</v>
      </c>
      <c r="C18" t="s">
        <v>157</v>
      </c>
      <c r="D18">
        <v>22.479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-7</v>
      </c>
      <c r="O18">
        <v>4.55225</v>
      </c>
      <c r="P18">
        <f t="shared" si="7"/>
        <v>-0.1490000000000009</v>
      </c>
      <c r="Q18">
        <f t="shared" si="4"/>
        <v>0.022201000000000273</v>
      </c>
      <c r="R18">
        <f t="shared" si="5"/>
        <v>0.6978033495029462</v>
      </c>
      <c r="T18">
        <f t="shared" si="18"/>
        <v>0.6863462452797311</v>
      </c>
      <c r="U18">
        <f t="shared" si="8"/>
        <v>23.029456087334033</v>
      </c>
      <c r="V18">
        <f t="shared" si="6"/>
        <v>0.30300190408309347</v>
      </c>
      <c r="W18">
        <f t="shared" si="9"/>
        <v>505.305441</v>
      </c>
      <c r="Y18">
        <v>-7</v>
      </c>
      <c r="Z18">
        <f t="shared" si="19"/>
        <v>0.6863462452797311</v>
      </c>
      <c r="AA18">
        <f t="shared" si="10"/>
        <v>23.029456087334033</v>
      </c>
      <c r="AC18">
        <v>4.55225</v>
      </c>
      <c r="AD18">
        <f t="shared" si="11"/>
        <v>0.6863462452797311</v>
      </c>
      <c r="AE18">
        <f t="shared" si="12"/>
        <v>23.029456087334033</v>
      </c>
      <c r="AH18">
        <v>4.55225</v>
      </c>
      <c r="AI18">
        <f t="shared" si="20"/>
        <v>0.38474565571055036</v>
      </c>
      <c r="AJ18">
        <f t="shared" si="13"/>
        <v>23.05475773433618</v>
      </c>
      <c r="AL18">
        <v>4.55225</v>
      </c>
      <c r="AM18">
        <f t="shared" si="14"/>
        <v>0.38474565571055036</v>
      </c>
      <c r="AN18">
        <f t="shared" si="15"/>
        <v>23.05475773433618</v>
      </c>
      <c r="AQ18">
        <f t="shared" si="21"/>
        <v>0.6863462452797311</v>
      </c>
      <c r="AR18">
        <f t="shared" si="16"/>
        <v>23.029456087334033</v>
      </c>
      <c r="AS18">
        <f t="shared" si="1"/>
        <v>4.55225</v>
      </c>
      <c r="AT18">
        <f t="shared" si="2"/>
        <v>-7</v>
      </c>
      <c r="AU18">
        <v>0</v>
      </c>
      <c r="AW18">
        <f t="shared" si="22"/>
        <v>0.6863462452797311</v>
      </c>
      <c r="AX18">
        <f t="shared" si="17"/>
        <v>23.029456087334033</v>
      </c>
      <c r="AY18">
        <f t="shared" si="0"/>
        <v>4.55225</v>
      </c>
      <c r="AZ18">
        <f t="shared" si="3"/>
        <v>-7</v>
      </c>
      <c r="BA18">
        <v>0</v>
      </c>
    </row>
    <row r="19" spans="2:53" ht="12.75">
      <c r="B19">
        <v>1977</v>
      </c>
      <c r="C19" t="s">
        <v>158</v>
      </c>
      <c r="D19">
        <v>21.719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-5</v>
      </c>
      <c r="O19">
        <v>4.63975</v>
      </c>
      <c r="P19">
        <f t="shared" si="7"/>
        <v>-0.759999999999998</v>
      </c>
      <c r="Q19">
        <f t="shared" si="4"/>
        <v>0.577599999999997</v>
      </c>
      <c r="R19">
        <f t="shared" si="5"/>
        <v>0.8484327247430373</v>
      </c>
      <c r="T19">
        <f t="shared" si="18"/>
        <v>0.16110407921311537</v>
      </c>
      <c r="U19">
        <f t="shared" si="8"/>
        <v>23.190560166547147</v>
      </c>
      <c r="V19">
        <f t="shared" si="6"/>
        <v>2.165489323768264</v>
      </c>
      <c r="W19">
        <f t="shared" si="9"/>
        <v>471.7149610000001</v>
      </c>
      <c r="Y19">
        <v>-5</v>
      </c>
      <c r="Z19">
        <f t="shared" si="19"/>
        <v>0.16110407921311537</v>
      </c>
      <c r="AA19">
        <f t="shared" si="10"/>
        <v>23.190560166547147</v>
      </c>
      <c r="AC19">
        <v>4.63975</v>
      </c>
      <c r="AD19">
        <f t="shared" si="11"/>
        <v>0.16110407921311537</v>
      </c>
      <c r="AE19">
        <f t="shared" si="12"/>
        <v>23.190560166547147</v>
      </c>
      <c r="AH19">
        <v>4.63975</v>
      </c>
      <c r="AI19">
        <f t="shared" si="20"/>
        <v>0.2657866904159575</v>
      </c>
      <c r="AJ19">
        <f t="shared" si="13"/>
        <v>23.32054442475214</v>
      </c>
      <c r="AL19">
        <v>4.63975</v>
      </c>
      <c r="AM19">
        <f t="shared" si="14"/>
        <v>0.2657866904159575</v>
      </c>
      <c r="AN19">
        <f t="shared" si="15"/>
        <v>23.32054442475214</v>
      </c>
      <c r="AQ19">
        <f t="shared" si="21"/>
        <v>0.16110407921311537</v>
      </c>
      <c r="AR19">
        <f t="shared" si="16"/>
        <v>23.190560166547147</v>
      </c>
      <c r="AS19">
        <f t="shared" si="1"/>
        <v>4.63975</v>
      </c>
      <c r="AT19">
        <f t="shared" si="2"/>
        <v>-5</v>
      </c>
      <c r="AU19">
        <v>0</v>
      </c>
      <c r="AW19">
        <f t="shared" si="22"/>
        <v>0.16110407921311537</v>
      </c>
      <c r="AX19">
        <f t="shared" si="17"/>
        <v>23.190560166547147</v>
      </c>
      <c r="AY19">
        <f t="shared" si="0"/>
        <v>4.63975</v>
      </c>
      <c r="AZ19">
        <f t="shared" si="3"/>
        <v>-5</v>
      </c>
      <c r="BA19">
        <v>0</v>
      </c>
    </row>
    <row r="20" spans="2:53" ht="12.75">
      <c r="B20">
        <v>1977</v>
      </c>
      <c r="C20" t="s">
        <v>159</v>
      </c>
      <c r="D20">
        <v>19.492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-3</v>
      </c>
      <c r="O20">
        <v>4.78</v>
      </c>
      <c r="P20">
        <f t="shared" si="7"/>
        <v>-2.2270000000000003</v>
      </c>
      <c r="Q20">
        <f t="shared" si="4"/>
        <v>4.959529000000002</v>
      </c>
      <c r="R20">
        <f t="shared" si="5"/>
        <v>4.487952049896887</v>
      </c>
      <c r="T20">
        <f t="shared" si="18"/>
        <v>-0.10852128877892997</v>
      </c>
      <c r="U20">
        <f t="shared" si="8"/>
        <v>23.082038877768216</v>
      </c>
      <c r="V20">
        <f t="shared" si="6"/>
        <v>12.888379143887267</v>
      </c>
      <c r="W20">
        <f t="shared" si="9"/>
        <v>379.93806400000005</v>
      </c>
      <c r="Y20">
        <v>-3</v>
      </c>
      <c r="Z20">
        <f t="shared" si="19"/>
        <v>-0.10852128877892997</v>
      </c>
      <c r="AA20">
        <f t="shared" si="10"/>
        <v>23.082038877768216</v>
      </c>
      <c r="AC20">
        <v>4.78</v>
      </c>
      <c r="AD20">
        <f t="shared" si="11"/>
        <v>-0.10852128877892997</v>
      </c>
      <c r="AE20">
        <f t="shared" si="12"/>
        <v>23.082038877768216</v>
      </c>
      <c r="AH20">
        <v>4.78</v>
      </c>
      <c r="AI20">
        <f t="shared" si="20"/>
        <v>0.19215531879546685</v>
      </c>
      <c r="AJ20">
        <f t="shared" si="13"/>
        <v>23.512699743547607</v>
      </c>
      <c r="AL20">
        <v>4.78</v>
      </c>
      <c r="AM20">
        <f t="shared" si="14"/>
        <v>0.19215531879546685</v>
      </c>
      <c r="AN20">
        <f t="shared" si="15"/>
        <v>23.512699743547607</v>
      </c>
      <c r="AQ20">
        <f t="shared" si="21"/>
        <v>-0.10852128877892997</v>
      </c>
      <c r="AR20">
        <f t="shared" si="16"/>
        <v>23.082038877768216</v>
      </c>
      <c r="AS20">
        <f t="shared" si="1"/>
        <v>4.78</v>
      </c>
      <c r="AT20">
        <f t="shared" si="2"/>
        <v>-3</v>
      </c>
      <c r="AU20">
        <v>0</v>
      </c>
      <c r="AW20">
        <f t="shared" si="22"/>
        <v>-0.10852128877892997</v>
      </c>
      <c r="AX20">
        <f t="shared" si="17"/>
        <v>23.082038877768216</v>
      </c>
      <c r="AY20">
        <f t="shared" si="0"/>
        <v>4.78</v>
      </c>
      <c r="AZ20">
        <f t="shared" si="3"/>
        <v>-3</v>
      </c>
      <c r="BA20">
        <v>0</v>
      </c>
    </row>
    <row r="21" spans="2:53" ht="12.75">
      <c r="B21">
        <v>1978</v>
      </c>
      <c r="C21" t="s">
        <v>160</v>
      </c>
      <c r="D21">
        <v>20.694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-11</v>
      </c>
      <c r="O21">
        <v>4.7885</v>
      </c>
      <c r="P21">
        <f t="shared" si="7"/>
        <v>1.2019999999999982</v>
      </c>
      <c r="Q21">
        <f t="shared" si="4"/>
        <v>1.4448039999999955</v>
      </c>
      <c r="R21">
        <f t="shared" si="5"/>
        <v>1.699550853759376</v>
      </c>
      <c r="T21">
        <f t="shared" si="18"/>
        <v>-0.10166822994172123</v>
      </c>
      <c r="U21">
        <f t="shared" si="8"/>
        <v>22.980370647826494</v>
      </c>
      <c r="V21">
        <f t="shared" si="6"/>
        <v>5.227490739242544</v>
      </c>
      <c r="W21">
        <f t="shared" si="9"/>
        <v>428.24163599999997</v>
      </c>
      <c r="Y21">
        <v>-11</v>
      </c>
      <c r="Z21">
        <f t="shared" si="19"/>
        <v>-0.10166822994172123</v>
      </c>
      <c r="AA21">
        <f t="shared" si="10"/>
        <v>22.980370647826494</v>
      </c>
      <c r="AC21">
        <v>4.7885</v>
      </c>
      <c r="AD21">
        <f t="shared" si="11"/>
        <v>-0.10166822994172123</v>
      </c>
      <c r="AE21">
        <f t="shared" si="12"/>
        <v>22.980370647826494</v>
      </c>
      <c r="AH21">
        <v>4.7885</v>
      </c>
      <c r="AI21">
        <f t="shared" si="20"/>
        <v>0.20828909564657427</v>
      </c>
      <c r="AJ21">
        <f t="shared" si="13"/>
        <v>23.72098883919418</v>
      </c>
      <c r="AL21">
        <v>4.7885</v>
      </c>
      <c r="AM21">
        <f t="shared" si="14"/>
        <v>0.20828909564657427</v>
      </c>
      <c r="AN21">
        <f t="shared" si="15"/>
        <v>23.72098883919418</v>
      </c>
      <c r="AQ21">
        <f t="shared" si="21"/>
        <v>-0.10166822994172123</v>
      </c>
      <c r="AR21">
        <f t="shared" si="16"/>
        <v>22.980370647826494</v>
      </c>
      <c r="AS21">
        <f t="shared" si="1"/>
        <v>4.7885</v>
      </c>
      <c r="AT21">
        <f t="shared" si="2"/>
        <v>-11</v>
      </c>
      <c r="AU21">
        <v>0</v>
      </c>
      <c r="AW21">
        <f t="shared" si="22"/>
        <v>-0.10166822994172123</v>
      </c>
      <c r="AX21">
        <f t="shared" si="17"/>
        <v>22.980370647826494</v>
      </c>
      <c r="AY21">
        <f t="shared" si="0"/>
        <v>4.7885</v>
      </c>
      <c r="AZ21">
        <f t="shared" si="3"/>
        <v>-11</v>
      </c>
      <c r="BA21">
        <v>0</v>
      </c>
    </row>
    <row r="22" spans="2:53" ht="12.75">
      <c r="B22">
        <v>1978</v>
      </c>
      <c r="C22" t="s">
        <v>161</v>
      </c>
      <c r="D22">
        <v>20.753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-1</v>
      </c>
      <c r="O22">
        <v>4.8315</v>
      </c>
      <c r="P22">
        <f t="shared" si="7"/>
        <v>0.05900000000000105</v>
      </c>
      <c r="Q22">
        <f t="shared" si="4"/>
        <v>0.003481000000000124</v>
      </c>
      <c r="R22">
        <f t="shared" si="5"/>
        <v>0.0017577058207375927</v>
      </c>
      <c r="T22">
        <f t="shared" si="18"/>
        <v>0.01707499766562315</v>
      </c>
      <c r="U22">
        <f t="shared" si="8"/>
        <v>22.997445645492117</v>
      </c>
      <c r="V22">
        <f t="shared" si="6"/>
        <v>5.0375362555685275</v>
      </c>
      <c r="W22">
        <f t="shared" si="9"/>
        <v>430.687009</v>
      </c>
      <c r="Y22">
        <v>-1</v>
      </c>
      <c r="Z22">
        <f t="shared" si="19"/>
        <v>0.01707499766562315</v>
      </c>
      <c r="AA22">
        <f t="shared" si="10"/>
        <v>22.997445645492117</v>
      </c>
      <c r="AC22">
        <v>4.8315</v>
      </c>
      <c r="AD22">
        <f t="shared" si="11"/>
        <v>0.01707499766562315</v>
      </c>
      <c r="AE22">
        <f t="shared" si="12"/>
        <v>22.997445645492117</v>
      </c>
      <c r="AH22">
        <v>4.8315</v>
      </c>
      <c r="AI22">
        <f t="shared" si="20"/>
        <v>0.2513610039435412</v>
      </c>
      <c r="AJ22">
        <f t="shared" si="13"/>
        <v>23.97234984313772</v>
      </c>
      <c r="AL22">
        <v>4.8315</v>
      </c>
      <c r="AM22">
        <f t="shared" si="14"/>
        <v>0.2513610039435412</v>
      </c>
      <c r="AN22">
        <f t="shared" si="15"/>
        <v>23.97234984313772</v>
      </c>
      <c r="AQ22">
        <f t="shared" si="21"/>
        <v>0.01707499766562315</v>
      </c>
      <c r="AR22">
        <f t="shared" si="16"/>
        <v>22.997445645492117</v>
      </c>
      <c r="AS22">
        <f t="shared" si="1"/>
        <v>4.8315</v>
      </c>
      <c r="AT22">
        <f t="shared" si="2"/>
        <v>-1</v>
      </c>
      <c r="AU22">
        <v>0</v>
      </c>
      <c r="AW22">
        <f t="shared" si="22"/>
        <v>0.01707499766562315</v>
      </c>
      <c r="AX22">
        <f t="shared" si="17"/>
        <v>22.997445645492117</v>
      </c>
      <c r="AY22">
        <f t="shared" si="0"/>
        <v>4.8315</v>
      </c>
      <c r="AZ22">
        <f t="shared" si="3"/>
        <v>-1</v>
      </c>
      <c r="BA22">
        <v>0</v>
      </c>
    </row>
    <row r="23" spans="2:53" ht="12.75">
      <c r="B23">
        <v>1978</v>
      </c>
      <c r="C23" t="s">
        <v>162</v>
      </c>
      <c r="D23">
        <v>20.236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5</v>
      </c>
      <c r="O23">
        <v>4.83375</v>
      </c>
      <c r="P23">
        <f t="shared" si="7"/>
        <v>-0.5169999999999995</v>
      </c>
      <c r="Q23">
        <f t="shared" si="4"/>
        <v>0.26728899999999944</v>
      </c>
      <c r="R23">
        <f t="shared" si="5"/>
        <v>0.676146022748906</v>
      </c>
      <c r="T23">
        <f t="shared" si="18"/>
        <v>0.30528098770974077</v>
      </c>
      <c r="U23">
        <f t="shared" si="8"/>
        <v>23.302726633201857</v>
      </c>
      <c r="V23">
        <f t="shared" si="6"/>
        <v>9.404812242789593</v>
      </c>
      <c r="W23">
        <f t="shared" si="9"/>
        <v>409.495696</v>
      </c>
      <c r="Y23">
        <v>5</v>
      </c>
      <c r="Z23">
        <f t="shared" si="19"/>
        <v>0.30528098770974077</v>
      </c>
      <c r="AA23">
        <f t="shared" si="10"/>
        <v>23.302726633201857</v>
      </c>
      <c r="AC23">
        <v>4.83375</v>
      </c>
      <c r="AD23">
        <f t="shared" si="11"/>
        <v>0.30528098770974077</v>
      </c>
      <c r="AE23">
        <f t="shared" si="12"/>
        <v>23.302726633201857</v>
      </c>
      <c r="AH23">
        <v>4.83375</v>
      </c>
      <c r="AI23">
        <f t="shared" si="20"/>
        <v>0.21276033003795958</v>
      </c>
      <c r="AJ23">
        <f t="shared" si="13"/>
        <v>24.18511017317568</v>
      </c>
      <c r="AL23">
        <v>4.83375</v>
      </c>
      <c r="AM23">
        <f t="shared" si="14"/>
        <v>0.21276033003795958</v>
      </c>
      <c r="AN23">
        <f t="shared" si="15"/>
        <v>24.18511017317568</v>
      </c>
      <c r="AQ23">
        <f t="shared" si="21"/>
        <v>0.30528098770974077</v>
      </c>
      <c r="AR23">
        <f t="shared" si="16"/>
        <v>23.302726633201857</v>
      </c>
      <c r="AS23">
        <f t="shared" si="1"/>
        <v>4.83375</v>
      </c>
      <c r="AT23">
        <f t="shared" si="2"/>
        <v>5</v>
      </c>
      <c r="AU23">
        <v>0</v>
      </c>
      <c r="AW23">
        <f t="shared" si="22"/>
        <v>0.30528098770974077</v>
      </c>
      <c r="AX23">
        <f t="shared" si="17"/>
        <v>23.302726633201857</v>
      </c>
      <c r="AY23">
        <f t="shared" si="0"/>
        <v>4.83375</v>
      </c>
      <c r="AZ23">
        <f t="shared" si="3"/>
        <v>5</v>
      </c>
      <c r="BA23">
        <v>0</v>
      </c>
    </row>
    <row r="24" spans="2:53" ht="12.75">
      <c r="B24">
        <v>1978</v>
      </c>
      <c r="C24" t="s">
        <v>163</v>
      </c>
      <c r="D24">
        <v>19.579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-6</v>
      </c>
      <c r="O24">
        <v>4.89</v>
      </c>
      <c r="P24">
        <f t="shared" si="7"/>
        <v>-0.657</v>
      </c>
      <c r="Q24">
        <f t="shared" si="4"/>
        <v>0.43164900000000006</v>
      </c>
      <c r="R24">
        <f t="shared" si="5"/>
        <v>1.3731311326447624</v>
      </c>
      <c r="T24">
        <f t="shared" si="18"/>
        <v>0.5148067812761463</v>
      </c>
      <c r="U24">
        <f t="shared" si="8"/>
        <v>23.817533414478003</v>
      </c>
      <c r="V24">
        <f t="shared" si="6"/>
        <v>17.965165505646553</v>
      </c>
      <c r="W24">
        <f t="shared" si="9"/>
        <v>383.337241</v>
      </c>
      <c r="Y24">
        <v>-6</v>
      </c>
      <c r="Z24">
        <f t="shared" si="19"/>
        <v>0.5148067812761463</v>
      </c>
      <c r="AA24">
        <f t="shared" si="10"/>
        <v>23.817533414478003</v>
      </c>
      <c r="AC24">
        <v>4.89</v>
      </c>
      <c r="AD24">
        <f t="shared" si="11"/>
        <v>0.5148067812761463</v>
      </c>
      <c r="AE24">
        <f t="shared" si="12"/>
        <v>23.817533414478003</v>
      </c>
      <c r="AH24">
        <v>4.89</v>
      </c>
      <c r="AI24">
        <f t="shared" si="20"/>
        <v>0.20026273500232528</v>
      </c>
      <c r="AJ24">
        <f t="shared" si="13"/>
        <v>24.385372908178006</v>
      </c>
      <c r="AL24">
        <v>4.89</v>
      </c>
      <c r="AM24">
        <f t="shared" si="14"/>
        <v>0.20026273500232528</v>
      </c>
      <c r="AN24">
        <f t="shared" si="15"/>
        <v>24.385372908178006</v>
      </c>
      <c r="AQ24">
        <f t="shared" si="21"/>
        <v>0.5148067812761463</v>
      </c>
      <c r="AR24">
        <f t="shared" si="16"/>
        <v>23.817533414478003</v>
      </c>
      <c r="AS24">
        <f t="shared" si="1"/>
        <v>4.89</v>
      </c>
      <c r="AT24">
        <f t="shared" si="2"/>
        <v>-6</v>
      </c>
      <c r="AU24">
        <v>0</v>
      </c>
      <c r="AW24">
        <f t="shared" si="22"/>
        <v>0.5148067812761463</v>
      </c>
      <c r="AX24">
        <f t="shared" si="17"/>
        <v>23.817533414478003</v>
      </c>
      <c r="AY24">
        <f t="shared" si="0"/>
        <v>4.89</v>
      </c>
      <c r="AZ24">
        <f t="shared" si="3"/>
        <v>-6</v>
      </c>
      <c r="BA24">
        <v>0</v>
      </c>
    </row>
    <row r="25" spans="2:53" ht="12.75">
      <c r="B25">
        <v>1979</v>
      </c>
      <c r="C25" t="s">
        <v>164</v>
      </c>
      <c r="D25">
        <v>18.281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5.02875</v>
      </c>
      <c r="P25">
        <f t="shared" si="7"/>
        <v>-1.2980000000000018</v>
      </c>
      <c r="Q25">
        <f t="shared" si="4"/>
        <v>1.6848040000000046</v>
      </c>
      <c r="R25">
        <f t="shared" si="5"/>
        <v>1.4882005893427517</v>
      </c>
      <c r="T25">
        <f t="shared" si="18"/>
        <v>-0.0780817284167159</v>
      </c>
      <c r="U25">
        <f t="shared" si="8"/>
        <v>23.739451686061287</v>
      </c>
      <c r="V25">
        <f t="shared" si="6"/>
        <v>29.794694809065316</v>
      </c>
      <c r="W25">
        <f t="shared" si="9"/>
        <v>334.194961</v>
      </c>
      <c r="Y25">
        <v>0</v>
      </c>
      <c r="Z25">
        <f t="shared" si="19"/>
        <v>-0.0780817284167159</v>
      </c>
      <c r="AA25">
        <f t="shared" si="10"/>
        <v>23.739451686061287</v>
      </c>
      <c r="AC25">
        <v>5.02875</v>
      </c>
      <c r="AD25">
        <f t="shared" si="11"/>
        <v>-0.0780817284167159</v>
      </c>
      <c r="AE25">
        <f t="shared" si="12"/>
        <v>23.739451686061287</v>
      </c>
      <c r="AH25">
        <v>5.02875</v>
      </c>
      <c r="AI25">
        <f t="shared" si="20"/>
        <v>0.1669609939412949</v>
      </c>
      <c r="AJ25">
        <f t="shared" si="13"/>
        <v>24.5523339021193</v>
      </c>
      <c r="AL25">
        <v>5.02875</v>
      </c>
      <c r="AM25">
        <f t="shared" si="14"/>
        <v>0.1669609939412949</v>
      </c>
      <c r="AN25">
        <f t="shared" si="15"/>
        <v>24.5523339021193</v>
      </c>
      <c r="AQ25">
        <f t="shared" si="21"/>
        <v>-0.0780817284167159</v>
      </c>
      <c r="AR25">
        <f t="shared" si="16"/>
        <v>23.739451686061287</v>
      </c>
      <c r="AS25">
        <f t="shared" si="1"/>
        <v>5.02875</v>
      </c>
      <c r="AT25">
        <f t="shared" si="2"/>
        <v>0</v>
      </c>
      <c r="AU25">
        <v>0</v>
      </c>
      <c r="AW25">
        <f t="shared" si="22"/>
        <v>-0.0780817284167159</v>
      </c>
      <c r="AX25">
        <f t="shared" si="17"/>
        <v>23.739451686061287</v>
      </c>
      <c r="AY25">
        <f t="shared" si="0"/>
        <v>5.02875</v>
      </c>
      <c r="AZ25">
        <f t="shared" si="3"/>
        <v>0</v>
      </c>
      <c r="BA25">
        <v>0</v>
      </c>
    </row>
    <row r="26" spans="2:53" ht="12.75">
      <c r="B26">
        <v>1979</v>
      </c>
      <c r="C26" t="s">
        <v>165</v>
      </c>
      <c r="D26">
        <v>18.425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5.0985</v>
      </c>
      <c r="P26">
        <f t="shared" si="7"/>
        <v>0.1440000000000019</v>
      </c>
      <c r="Q26">
        <f t="shared" si="4"/>
        <v>0.02073600000000055</v>
      </c>
      <c r="R26">
        <f t="shared" si="5"/>
        <v>0.01268153794022145</v>
      </c>
      <c r="T26">
        <f t="shared" si="18"/>
        <v>0.03138766523945513</v>
      </c>
      <c r="U26">
        <f t="shared" si="8"/>
        <v>23.770839351300744</v>
      </c>
      <c r="V26">
        <f t="shared" si="6"/>
        <v>28.577998369915548</v>
      </c>
      <c r="W26">
        <f t="shared" si="9"/>
        <v>339.48062500000003</v>
      </c>
      <c r="Y26">
        <v>0</v>
      </c>
      <c r="Z26">
        <f t="shared" si="19"/>
        <v>0.03138766523945513</v>
      </c>
      <c r="AA26">
        <f t="shared" si="10"/>
        <v>23.770839351300744</v>
      </c>
      <c r="AC26">
        <v>5.0985</v>
      </c>
      <c r="AD26">
        <f t="shared" si="11"/>
        <v>0.03138766523945513</v>
      </c>
      <c r="AE26">
        <f t="shared" si="12"/>
        <v>23.770839351300744</v>
      </c>
      <c r="AH26">
        <v>5.0985</v>
      </c>
      <c r="AI26">
        <f t="shared" si="20"/>
        <v>0.1698353331513037</v>
      </c>
      <c r="AJ26">
        <f t="shared" si="13"/>
        <v>24.722169235270606</v>
      </c>
      <c r="AL26">
        <v>5.0985</v>
      </c>
      <c r="AM26">
        <f t="shared" si="14"/>
        <v>0.1698353331513037</v>
      </c>
      <c r="AN26">
        <f t="shared" si="15"/>
        <v>24.722169235270606</v>
      </c>
      <c r="AQ26">
        <f t="shared" si="21"/>
        <v>0.03138766523945513</v>
      </c>
      <c r="AR26">
        <f t="shared" si="16"/>
        <v>23.770839351300744</v>
      </c>
      <c r="AS26">
        <f t="shared" si="1"/>
        <v>5.0985</v>
      </c>
      <c r="AT26">
        <f t="shared" si="2"/>
        <v>0</v>
      </c>
      <c r="AU26">
        <v>0</v>
      </c>
      <c r="AW26">
        <f t="shared" si="22"/>
        <v>0.03138766523945513</v>
      </c>
      <c r="AX26">
        <f t="shared" si="17"/>
        <v>23.770839351300744</v>
      </c>
      <c r="AY26">
        <f t="shared" si="0"/>
        <v>5.0985</v>
      </c>
      <c r="AZ26">
        <f t="shared" si="3"/>
        <v>0</v>
      </c>
      <c r="BA26">
        <v>0</v>
      </c>
    </row>
    <row r="27" spans="2:53" ht="12.75">
      <c r="B27">
        <v>1979</v>
      </c>
      <c r="C27" t="s">
        <v>166</v>
      </c>
      <c r="D27">
        <v>17.954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5.19725</v>
      </c>
      <c r="P27">
        <f t="shared" si="7"/>
        <v>-0.4710000000000001</v>
      </c>
      <c r="Q27">
        <f t="shared" si="4"/>
        <v>0.2218410000000001</v>
      </c>
      <c r="R27">
        <f t="shared" si="5"/>
        <v>0.489373466870907</v>
      </c>
      <c r="T27">
        <f t="shared" si="18"/>
        <v>0.228552333189524</v>
      </c>
      <c r="U27">
        <f t="shared" si="8"/>
        <v>23.999391684490266</v>
      </c>
      <c r="V27">
        <f t="shared" si="6"/>
        <v>36.54676061890405</v>
      </c>
      <c r="W27">
        <f t="shared" si="9"/>
        <v>322.346116</v>
      </c>
      <c r="Y27">
        <v>0</v>
      </c>
      <c r="Z27">
        <f t="shared" si="19"/>
        <v>0.228552333189524</v>
      </c>
      <c r="AA27">
        <f t="shared" si="10"/>
        <v>23.999391684490266</v>
      </c>
      <c r="AC27">
        <v>5.19725</v>
      </c>
      <c r="AD27">
        <f t="shared" si="11"/>
        <v>0.228552333189524</v>
      </c>
      <c r="AE27">
        <f t="shared" si="12"/>
        <v>23.999391684490266</v>
      </c>
      <c r="AH27">
        <v>5.19725</v>
      </c>
      <c r="AI27">
        <f t="shared" si="20"/>
        <v>0.2186999600387624</v>
      </c>
      <c r="AJ27">
        <f t="shared" si="13"/>
        <v>24.940869195309368</v>
      </c>
      <c r="AL27">
        <v>5.19725</v>
      </c>
      <c r="AM27">
        <f t="shared" si="14"/>
        <v>0.2186999600387624</v>
      </c>
      <c r="AN27">
        <f t="shared" si="15"/>
        <v>24.940869195309368</v>
      </c>
      <c r="AQ27">
        <f t="shared" si="21"/>
        <v>0.228552333189524</v>
      </c>
      <c r="AR27">
        <f t="shared" si="16"/>
        <v>23.999391684490266</v>
      </c>
      <c r="AS27">
        <f t="shared" si="1"/>
        <v>5.19725</v>
      </c>
      <c r="AT27">
        <f t="shared" si="2"/>
        <v>0</v>
      </c>
      <c r="AU27">
        <v>0</v>
      </c>
      <c r="AW27">
        <f t="shared" si="22"/>
        <v>0.228552333189524</v>
      </c>
      <c r="AX27">
        <f t="shared" si="17"/>
        <v>23.999391684490266</v>
      </c>
      <c r="AY27">
        <f t="shared" si="0"/>
        <v>5.19725</v>
      </c>
      <c r="AZ27">
        <f t="shared" si="3"/>
        <v>0</v>
      </c>
      <c r="BA27">
        <v>0</v>
      </c>
    </row>
    <row r="28" spans="2:53" ht="12.75">
      <c r="B28">
        <v>1979</v>
      </c>
      <c r="C28" t="s">
        <v>167</v>
      </c>
      <c r="D28">
        <v>18.702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3</v>
      </c>
      <c r="O28">
        <v>5.365</v>
      </c>
      <c r="P28">
        <f t="shared" si="7"/>
        <v>0.7480000000000011</v>
      </c>
      <c r="Q28">
        <f t="shared" si="4"/>
        <v>0.5595040000000017</v>
      </c>
      <c r="R28">
        <f t="shared" si="5"/>
        <v>0.3407987755710524</v>
      </c>
      <c r="T28">
        <f t="shared" si="18"/>
        <v>0.1642202679339997</v>
      </c>
      <c r="U28">
        <f t="shared" si="8"/>
        <v>24.163611952424265</v>
      </c>
      <c r="V28">
        <f t="shared" si="6"/>
        <v>29.829205118863577</v>
      </c>
      <c r="W28">
        <f t="shared" si="9"/>
        <v>349.7648040000001</v>
      </c>
      <c r="Y28">
        <v>3</v>
      </c>
      <c r="Z28">
        <f t="shared" si="19"/>
        <v>0.1642202679339997</v>
      </c>
      <c r="AA28">
        <f t="shared" si="10"/>
        <v>24.163611952424265</v>
      </c>
      <c r="AC28">
        <v>5.365</v>
      </c>
      <c r="AD28">
        <f t="shared" si="11"/>
        <v>0.1642202679339997</v>
      </c>
      <c r="AE28">
        <f t="shared" si="12"/>
        <v>24.163611952424265</v>
      </c>
      <c r="AH28">
        <v>5.365</v>
      </c>
      <c r="AI28">
        <f t="shared" si="20"/>
        <v>0.22024994228889727</v>
      </c>
      <c r="AJ28">
        <f t="shared" si="13"/>
        <v>25.161119137598266</v>
      </c>
      <c r="AL28">
        <v>5.365</v>
      </c>
      <c r="AM28">
        <f t="shared" si="14"/>
        <v>0.22024994228889727</v>
      </c>
      <c r="AN28">
        <f t="shared" si="15"/>
        <v>25.161119137598266</v>
      </c>
      <c r="AQ28">
        <f t="shared" si="21"/>
        <v>0.1642202679339997</v>
      </c>
      <c r="AR28">
        <f t="shared" si="16"/>
        <v>24.163611952424265</v>
      </c>
      <c r="AS28">
        <f t="shared" si="1"/>
        <v>5.365</v>
      </c>
      <c r="AT28">
        <f t="shared" si="2"/>
        <v>3</v>
      </c>
      <c r="AU28">
        <v>0</v>
      </c>
      <c r="AW28">
        <f t="shared" si="22"/>
        <v>0.1642202679339997</v>
      </c>
      <c r="AX28">
        <f t="shared" si="17"/>
        <v>24.163611952424265</v>
      </c>
      <c r="AY28">
        <f t="shared" si="0"/>
        <v>5.365</v>
      </c>
      <c r="AZ28">
        <f t="shared" si="3"/>
        <v>3</v>
      </c>
      <c r="BA28">
        <v>0</v>
      </c>
    </row>
    <row r="29" spans="2:53" ht="12.75">
      <c r="B29">
        <v>1980</v>
      </c>
      <c r="C29" t="s">
        <v>168</v>
      </c>
      <c r="D29">
        <v>19.538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-1</v>
      </c>
      <c r="O29">
        <v>5.405</v>
      </c>
      <c r="P29">
        <f t="shared" si="7"/>
        <v>0.8359999999999985</v>
      </c>
      <c r="Q29">
        <f t="shared" si="4"/>
        <v>0.6988959999999975</v>
      </c>
      <c r="R29">
        <f t="shared" si="5"/>
        <v>0.489578966577859</v>
      </c>
      <c r="T29">
        <f t="shared" si="18"/>
        <v>0.1363008027888976</v>
      </c>
      <c r="U29">
        <f t="shared" si="8"/>
        <v>24.299912755213164</v>
      </c>
      <c r="V29">
        <f t="shared" si="6"/>
        <v>22.675813088261823</v>
      </c>
      <c r="W29">
        <f t="shared" si="9"/>
        <v>381.733444</v>
      </c>
      <c r="Y29">
        <v>-1</v>
      </c>
      <c r="Z29">
        <f t="shared" si="19"/>
        <v>0.1363008027888976</v>
      </c>
      <c r="AA29">
        <f t="shared" si="10"/>
        <v>24.299912755213164</v>
      </c>
      <c r="AC29">
        <v>5.405</v>
      </c>
      <c r="AD29">
        <f t="shared" si="11"/>
        <v>0.1363008027888976</v>
      </c>
      <c r="AE29">
        <f t="shared" si="12"/>
        <v>24.299912755213164</v>
      </c>
      <c r="AH29">
        <v>5.405</v>
      </c>
      <c r="AI29">
        <f t="shared" si="20"/>
        <v>0.23787305972697603</v>
      </c>
      <c r="AJ29">
        <f t="shared" si="13"/>
        <v>25.398992197325242</v>
      </c>
      <c r="AL29">
        <v>5.405</v>
      </c>
      <c r="AM29">
        <f t="shared" si="14"/>
        <v>0.23787305972697603</v>
      </c>
      <c r="AN29">
        <f t="shared" si="15"/>
        <v>25.398992197325242</v>
      </c>
      <c r="AQ29">
        <f t="shared" si="21"/>
        <v>0.1363008027888976</v>
      </c>
      <c r="AR29">
        <f t="shared" si="16"/>
        <v>24.299912755213164</v>
      </c>
      <c r="AS29">
        <f t="shared" si="1"/>
        <v>5.405</v>
      </c>
      <c r="AT29">
        <f t="shared" si="2"/>
        <v>-1</v>
      </c>
      <c r="AU29">
        <v>0</v>
      </c>
      <c r="AW29">
        <f t="shared" si="22"/>
        <v>0.1363008027888976</v>
      </c>
      <c r="AX29">
        <f t="shared" si="17"/>
        <v>24.299912755213164</v>
      </c>
      <c r="AY29">
        <f t="shared" si="0"/>
        <v>5.405</v>
      </c>
      <c r="AZ29">
        <f t="shared" si="3"/>
        <v>-1</v>
      </c>
      <c r="BA29">
        <v>0</v>
      </c>
    </row>
    <row r="30" spans="2:53" ht="12.75">
      <c r="B30">
        <v>1980</v>
      </c>
      <c r="C30" t="s">
        <v>169</v>
      </c>
      <c r="D30">
        <v>18.784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-3</v>
      </c>
      <c r="O30">
        <v>5.54725</v>
      </c>
      <c r="P30">
        <f t="shared" si="7"/>
        <v>-0.7540000000000013</v>
      </c>
      <c r="Q30">
        <f t="shared" si="4"/>
        <v>0.568516000000002</v>
      </c>
      <c r="R30">
        <f t="shared" si="5"/>
        <v>1.2097385790047313</v>
      </c>
      <c r="T30">
        <f t="shared" si="18"/>
        <v>0.34588116585598844</v>
      </c>
      <c r="U30">
        <f t="shared" si="8"/>
        <v>24.645793921069153</v>
      </c>
      <c r="V30">
        <f t="shared" si="6"/>
        <v>34.36062797308328</v>
      </c>
      <c r="W30">
        <f t="shared" si="9"/>
        <v>352.83865599999996</v>
      </c>
      <c r="Y30">
        <v>-3</v>
      </c>
      <c r="Z30">
        <f t="shared" si="19"/>
        <v>0.34588116585598844</v>
      </c>
      <c r="AA30">
        <f t="shared" si="10"/>
        <v>24.645793921069153</v>
      </c>
      <c r="AC30">
        <v>5.54725</v>
      </c>
      <c r="AD30">
        <f t="shared" si="11"/>
        <v>0.34588116585598844</v>
      </c>
      <c r="AE30">
        <f t="shared" si="12"/>
        <v>24.645793921069153</v>
      </c>
      <c r="AH30">
        <v>5.54725</v>
      </c>
      <c r="AI30">
        <f t="shared" si="20"/>
        <v>0.2913336408891592</v>
      </c>
      <c r="AJ30">
        <f t="shared" si="13"/>
        <v>25.690325838214402</v>
      </c>
      <c r="AL30">
        <v>5.54725</v>
      </c>
      <c r="AM30">
        <f t="shared" si="14"/>
        <v>0.2913336408891592</v>
      </c>
      <c r="AN30">
        <f t="shared" si="15"/>
        <v>25.690325838214402</v>
      </c>
      <c r="AQ30">
        <f t="shared" si="21"/>
        <v>0.34588116585598844</v>
      </c>
      <c r="AR30">
        <f t="shared" si="16"/>
        <v>24.645793921069153</v>
      </c>
      <c r="AS30">
        <f t="shared" si="1"/>
        <v>5.54725</v>
      </c>
      <c r="AT30">
        <f t="shared" si="2"/>
        <v>-3</v>
      </c>
      <c r="AU30">
        <v>0</v>
      </c>
      <c r="AW30">
        <f t="shared" si="22"/>
        <v>0.34588116585598844</v>
      </c>
      <c r="AX30">
        <f t="shared" si="17"/>
        <v>24.645793921069153</v>
      </c>
      <c r="AY30">
        <f t="shared" si="0"/>
        <v>5.54725</v>
      </c>
      <c r="AZ30">
        <f t="shared" si="3"/>
        <v>-3</v>
      </c>
      <c r="BA30">
        <v>0</v>
      </c>
    </row>
    <row r="31" spans="2:53" ht="12.75">
      <c r="B31">
        <v>1980</v>
      </c>
      <c r="C31" t="s">
        <v>170</v>
      </c>
      <c r="D31">
        <v>19.414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-2</v>
      </c>
      <c r="O31">
        <v>5.79125</v>
      </c>
      <c r="P31">
        <f t="shared" si="7"/>
        <v>0.6300000000000026</v>
      </c>
      <c r="Q31">
        <f t="shared" si="4"/>
        <v>0.39690000000000325</v>
      </c>
      <c r="R31">
        <f t="shared" si="5"/>
        <v>0.3524858324942196</v>
      </c>
      <c r="T31">
        <f t="shared" si="18"/>
        <v>0.036294826960201976</v>
      </c>
      <c r="U31">
        <f t="shared" si="8"/>
        <v>24.682088748029354</v>
      </c>
      <c r="V31">
        <f t="shared" si="6"/>
        <v>27.752759057113472</v>
      </c>
      <c r="W31">
        <f t="shared" si="9"/>
        <v>376.90339600000004</v>
      </c>
      <c r="Y31">
        <v>-2</v>
      </c>
      <c r="Z31">
        <f t="shared" si="19"/>
        <v>0.036294826960201976</v>
      </c>
      <c r="AA31">
        <f t="shared" si="10"/>
        <v>24.682088748029354</v>
      </c>
      <c r="AC31">
        <v>5.79125</v>
      </c>
      <c r="AD31">
        <f t="shared" si="11"/>
        <v>0.036294826960201976</v>
      </c>
      <c r="AE31">
        <f t="shared" si="12"/>
        <v>24.682088748029354</v>
      </c>
      <c r="AH31">
        <v>5.79125</v>
      </c>
      <c r="AI31">
        <f t="shared" si="20"/>
        <v>0.26358222567067147</v>
      </c>
      <c r="AJ31">
        <f t="shared" si="13"/>
        <v>25.953908063885073</v>
      </c>
      <c r="AL31">
        <v>5.79125</v>
      </c>
      <c r="AM31">
        <f t="shared" si="14"/>
        <v>0.26358222567067147</v>
      </c>
      <c r="AN31">
        <f t="shared" si="15"/>
        <v>25.953908063885073</v>
      </c>
      <c r="AQ31">
        <f t="shared" si="21"/>
        <v>0.036294826960201976</v>
      </c>
      <c r="AR31">
        <f t="shared" si="16"/>
        <v>24.682088748029354</v>
      </c>
      <c r="AS31">
        <f t="shared" si="1"/>
        <v>5.79125</v>
      </c>
      <c r="AT31">
        <f t="shared" si="2"/>
        <v>-2</v>
      </c>
      <c r="AU31">
        <v>0</v>
      </c>
      <c r="AW31">
        <f t="shared" si="22"/>
        <v>0.036294826960201976</v>
      </c>
      <c r="AX31">
        <f t="shared" si="17"/>
        <v>24.682088748029354</v>
      </c>
      <c r="AY31">
        <f t="shared" si="0"/>
        <v>5.79125</v>
      </c>
      <c r="AZ31">
        <f t="shared" si="3"/>
        <v>-2</v>
      </c>
      <c r="BA31">
        <v>0</v>
      </c>
    </row>
    <row r="32" spans="2:53" ht="12.75">
      <c r="B32">
        <v>1980</v>
      </c>
      <c r="C32" t="s">
        <v>171</v>
      </c>
      <c r="D32">
        <v>20.153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-2</v>
      </c>
      <c r="O32">
        <v>5.76</v>
      </c>
      <c r="P32">
        <f t="shared" si="7"/>
        <v>0.7389999999999972</v>
      </c>
      <c r="Q32">
        <f t="shared" si="4"/>
        <v>0.5461209999999959</v>
      </c>
      <c r="R32">
        <f t="shared" si="5"/>
        <v>0.6594599642811885</v>
      </c>
      <c r="T32">
        <f t="shared" si="18"/>
        <v>-0.07307140343764906</v>
      </c>
      <c r="U32">
        <f t="shared" si="8"/>
        <v>24.609017344591706</v>
      </c>
      <c r="V32">
        <f t="shared" si="6"/>
        <v>19.85609057530213</v>
      </c>
      <c r="W32">
        <f t="shared" si="9"/>
        <v>406.14340899999996</v>
      </c>
      <c r="Y32">
        <v>-2</v>
      </c>
      <c r="Z32">
        <f t="shared" si="19"/>
        <v>-0.07307140343764906</v>
      </c>
      <c r="AA32">
        <f t="shared" si="10"/>
        <v>24.609017344591706</v>
      </c>
      <c r="AC32">
        <v>5.76</v>
      </c>
      <c r="AD32">
        <f t="shared" si="11"/>
        <v>-0.07307140343764906</v>
      </c>
      <c r="AE32">
        <f t="shared" si="12"/>
        <v>24.609017344591706</v>
      </c>
      <c r="AH32">
        <v>5.76</v>
      </c>
      <c r="AI32">
        <f t="shared" si="20"/>
        <v>0.2982363230300206</v>
      </c>
      <c r="AJ32">
        <f t="shared" si="13"/>
        <v>26.252144386915095</v>
      </c>
      <c r="AL32">
        <v>5.76</v>
      </c>
      <c r="AM32">
        <f t="shared" si="14"/>
        <v>0.2982363230300206</v>
      </c>
      <c r="AN32">
        <f t="shared" si="15"/>
        <v>26.252144386915095</v>
      </c>
      <c r="AQ32">
        <f t="shared" si="21"/>
        <v>-0.07307140343764906</v>
      </c>
      <c r="AR32">
        <f t="shared" si="16"/>
        <v>24.609017344591706</v>
      </c>
      <c r="AS32">
        <f t="shared" si="1"/>
        <v>5.76</v>
      </c>
      <c r="AT32">
        <f t="shared" si="2"/>
        <v>-2</v>
      </c>
      <c r="AU32">
        <v>0</v>
      </c>
      <c r="AW32">
        <f t="shared" si="22"/>
        <v>-0.07307140343764906</v>
      </c>
      <c r="AX32">
        <f t="shared" si="17"/>
        <v>24.609017344591706</v>
      </c>
      <c r="AY32">
        <f t="shared" si="0"/>
        <v>5.76</v>
      </c>
      <c r="AZ32">
        <f t="shared" si="3"/>
        <v>-2</v>
      </c>
      <c r="BA32">
        <v>0</v>
      </c>
    </row>
    <row r="33" spans="2:53" ht="12.75">
      <c r="B33">
        <v>1981</v>
      </c>
      <c r="C33" t="s">
        <v>172</v>
      </c>
      <c r="D33">
        <v>20.879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7</v>
      </c>
      <c r="O33">
        <v>5.94</v>
      </c>
      <c r="P33">
        <f t="shared" si="7"/>
        <v>0.7260000000000026</v>
      </c>
      <c r="Q33">
        <f t="shared" si="4"/>
        <v>0.5270760000000039</v>
      </c>
      <c r="R33">
        <f t="shared" si="5"/>
        <v>0.00198193786818843</v>
      </c>
      <c r="T33">
        <f t="shared" si="18"/>
        <v>0.6814810392283446</v>
      </c>
      <c r="U33">
        <f t="shared" si="8"/>
        <v>25.29049838382005</v>
      </c>
      <c r="V33">
        <f t="shared" si="6"/>
        <v>19.461317990446908</v>
      </c>
      <c r="W33">
        <f t="shared" si="9"/>
        <v>435.93264100000005</v>
      </c>
      <c r="Y33">
        <v>7</v>
      </c>
      <c r="Z33">
        <f t="shared" si="19"/>
        <v>0.6814810392283446</v>
      </c>
      <c r="AA33">
        <f t="shared" si="10"/>
        <v>25.29049838382005</v>
      </c>
      <c r="AC33">
        <v>5.94</v>
      </c>
      <c r="AD33">
        <f t="shared" si="11"/>
        <v>0.6814810392283446</v>
      </c>
      <c r="AE33">
        <f t="shared" si="12"/>
        <v>25.29049838382005</v>
      </c>
      <c r="AH33">
        <v>5.94</v>
      </c>
      <c r="AI33">
        <f t="shared" si="20"/>
        <v>0.3842416948654391</v>
      </c>
      <c r="AJ33">
        <f t="shared" si="13"/>
        <v>26.636386081780532</v>
      </c>
      <c r="AL33">
        <v>5.94</v>
      </c>
      <c r="AM33">
        <f t="shared" si="14"/>
        <v>0.3842416948654391</v>
      </c>
      <c r="AN33">
        <f t="shared" si="15"/>
        <v>26.636386081780532</v>
      </c>
      <c r="AQ33">
        <f t="shared" si="21"/>
        <v>0.6814810392283446</v>
      </c>
      <c r="AR33">
        <f t="shared" si="16"/>
        <v>25.29049838382005</v>
      </c>
      <c r="AS33">
        <f t="shared" si="1"/>
        <v>5.94</v>
      </c>
      <c r="AT33">
        <f t="shared" si="2"/>
        <v>7</v>
      </c>
      <c r="AU33">
        <v>0</v>
      </c>
      <c r="AW33">
        <f t="shared" si="22"/>
        <v>0.6814810392283446</v>
      </c>
      <c r="AX33">
        <f t="shared" si="17"/>
        <v>25.29049838382005</v>
      </c>
      <c r="AY33">
        <f t="shared" si="0"/>
        <v>5.94</v>
      </c>
      <c r="AZ33">
        <f t="shared" si="3"/>
        <v>7</v>
      </c>
      <c r="BA33">
        <v>0</v>
      </c>
    </row>
    <row r="34" spans="2:53" ht="12.75">
      <c r="B34">
        <v>1981</v>
      </c>
      <c r="C34" t="s">
        <v>173</v>
      </c>
      <c r="D34">
        <v>25.625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-3</v>
      </c>
      <c r="O34">
        <v>5.9705</v>
      </c>
      <c r="P34">
        <f t="shared" si="7"/>
        <v>4.745999999999999</v>
      </c>
      <c r="Q34">
        <f t="shared" si="4"/>
        <v>22.524515999999988</v>
      </c>
      <c r="R34">
        <f t="shared" si="5"/>
        <v>19.139003945326838</v>
      </c>
      <c r="T34">
        <f t="shared" si="18"/>
        <v>0.371185267313957</v>
      </c>
      <c r="U34">
        <f t="shared" si="8"/>
        <v>25.66168365113401</v>
      </c>
      <c r="V34">
        <f t="shared" si="6"/>
        <v>0.0013456902605216764</v>
      </c>
      <c r="W34">
        <f t="shared" si="9"/>
        <v>656.640625</v>
      </c>
      <c r="Y34">
        <v>-3</v>
      </c>
      <c r="Z34">
        <f t="shared" si="19"/>
        <v>0.371185267313957</v>
      </c>
      <c r="AA34">
        <f t="shared" si="10"/>
        <v>25.66168365113401</v>
      </c>
      <c r="AC34">
        <v>5.9705</v>
      </c>
      <c r="AD34">
        <f t="shared" si="11"/>
        <v>0.371185267313957</v>
      </c>
      <c r="AE34">
        <f t="shared" si="12"/>
        <v>25.66168365113401</v>
      </c>
      <c r="AH34">
        <v>5.9705</v>
      </c>
      <c r="AI34">
        <f t="shared" si="20"/>
        <v>0.3003050020643222</v>
      </c>
      <c r="AJ34">
        <f t="shared" si="13"/>
        <v>26.936691083844856</v>
      </c>
      <c r="AL34">
        <v>5.9705</v>
      </c>
      <c r="AM34">
        <f t="shared" si="14"/>
        <v>0.3003050020643222</v>
      </c>
      <c r="AN34">
        <f t="shared" si="15"/>
        <v>26.936691083844856</v>
      </c>
      <c r="AQ34">
        <f t="shared" si="21"/>
        <v>0.371185267313957</v>
      </c>
      <c r="AR34">
        <f t="shared" si="16"/>
        <v>25.66168365113401</v>
      </c>
      <c r="AS34">
        <f t="shared" si="1"/>
        <v>5.9705</v>
      </c>
      <c r="AT34">
        <f t="shared" si="2"/>
        <v>-3</v>
      </c>
      <c r="AU34">
        <v>0</v>
      </c>
      <c r="AW34">
        <f t="shared" si="22"/>
        <v>0.371185267313957</v>
      </c>
      <c r="AX34">
        <f t="shared" si="17"/>
        <v>25.66168365113401</v>
      </c>
      <c r="AY34">
        <f t="shared" si="0"/>
        <v>5.9705</v>
      </c>
      <c r="AZ34">
        <f t="shared" si="3"/>
        <v>-3</v>
      </c>
      <c r="BA34">
        <v>0</v>
      </c>
    </row>
    <row r="35" spans="2:53" ht="12.75">
      <c r="B35">
        <v>1981</v>
      </c>
      <c r="C35" t="s">
        <v>174</v>
      </c>
      <c r="D35">
        <v>23.474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4</v>
      </c>
      <c r="O35">
        <v>5.79875</v>
      </c>
      <c r="P35">
        <f t="shared" si="7"/>
        <v>-2.151</v>
      </c>
      <c r="Q35">
        <f t="shared" si="4"/>
        <v>4.6268009999999995</v>
      </c>
      <c r="R35">
        <f t="shared" si="5"/>
        <v>6.365359203128557</v>
      </c>
      <c r="T35">
        <f t="shared" si="18"/>
        <v>0.3719663499794363</v>
      </c>
      <c r="U35">
        <f t="shared" si="8"/>
        <v>26.033650001113447</v>
      </c>
      <c r="V35">
        <f t="shared" si="6"/>
        <v>6.551808128200068</v>
      </c>
      <c r="W35">
        <f t="shared" si="9"/>
        <v>551.028676</v>
      </c>
      <c r="Y35">
        <v>4</v>
      </c>
      <c r="Z35">
        <f t="shared" si="19"/>
        <v>0.3719663499794363</v>
      </c>
      <c r="AA35">
        <f t="shared" si="10"/>
        <v>26.033650001113447</v>
      </c>
      <c r="AC35">
        <v>5.79875</v>
      </c>
      <c r="AD35">
        <f t="shared" si="11"/>
        <v>0.3719663499794363</v>
      </c>
      <c r="AE35">
        <f t="shared" si="12"/>
        <v>26.033650001113447</v>
      </c>
      <c r="AH35">
        <v>5.79875</v>
      </c>
      <c r="AI35">
        <f t="shared" si="20"/>
        <v>0.34989105372745716</v>
      </c>
      <c r="AJ35">
        <f t="shared" si="13"/>
        <v>27.286582137572314</v>
      </c>
      <c r="AL35">
        <v>5.79875</v>
      </c>
      <c r="AM35">
        <f t="shared" si="14"/>
        <v>0.34989105372745716</v>
      </c>
      <c r="AN35">
        <f t="shared" si="15"/>
        <v>27.286582137572314</v>
      </c>
      <c r="AQ35">
        <f t="shared" si="21"/>
        <v>0.3719663499794363</v>
      </c>
      <c r="AR35">
        <f t="shared" si="16"/>
        <v>26.033650001113447</v>
      </c>
      <c r="AS35">
        <f t="shared" si="1"/>
        <v>5.79875</v>
      </c>
      <c r="AT35">
        <f t="shared" si="2"/>
        <v>4</v>
      </c>
      <c r="AU35">
        <v>0</v>
      </c>
      <c r="AW35">
        <f t="shared" si="22"/>
        <v>0.3719663499794363</v>
      </c>
      <c r="AX35">
        <f t="shared" si="17"/>
        <v>26.033650001113447</v>
      </c>
      <c r="AY35">
        <f t="shared" si="0"/>
        <v>5.79875</v>
      </c>
      <c r="AZ35">
        <f t="shared" si="3"/>
        <v>4</v>
      </c>
      <c r="BA35">
        <v>0</v>
      </c>
    </row>
    <row r="36" spans="2:53" ht="12.75">
      <c r="B36">
        <v>1981</v>
      </c>
      <c r="C36" t="s">
        <v>175</v>
      </c>
      <c r="D36">
        <v>26.452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-2</v>
      </c>
      <c r="O36">
        <v>5.63</v>
      </c>
      <c r="P36">
        <f t="shared" si="7"/>
        <v>2.9780000000000015</v>
      </c>
      <c r="Q36">
        <f t="shared" si="4"/>
        <v>8.86848400000001</v>
      </c>
      <c r="R36">
        <f t="shared" si="5"/>
        <v>3.727939753660527</v>
      </c>
      <c r="T36">
        <f t="shared" si="18"/>
        <v>1.0472126596487843</v>
      </c>
      <c r="U36">
        <f t="shared" si="8"/>
        <v>27.080862660762232</v>
      </c>
      <c r="V36">
        <f t="shared" si="6"/>
        <v>0.3954682461009522</v>
      </c>
      <c r="W36">
        <f t="shared" si="9"/>
        <v>699.7083040000001</v>
      </c>
      <c r="Y36">
        <v>-2</v>
      </c>
      <c r="Z36">
        <f t="shared" si="19"/>
        <v>1.0472126596487843</v>
      </c>
      <c r="AA36">
        <f t="shared" si="10"/>
        <v>27.080862660762232</v>
      </c>
      <c r="AC36">
        <v>5.63</v>
      </c>
      <c r="AD36">
        <f t="shared" si="11"/>
        <v>1.0472126596487843</v>
      </c>
      <c r="AE36">
        <f t="shared" si="12"/>
        <v>27.080862660762232</v>
      </c>
      <c r="AH36">
        <v>5.63</v>
      </c>
      <c r="AI36">
        <f t="shared" si="20"/>
        <v>0.3066784131611178</v>
      </c>
      <c r="AJ36">
        <f t="shared" si="13"/>
        <v>27.593260550733433</v>
      </c>
      <c r="AL36">
        <v>5.63</v>
      </c>
      <c r="AM36">
        <f t="shared" si="14"/>
        <v>0.3066784131611178</v>
      </c>
      <c r="AN36">
        <f t="shared" si="15"/>
        <v>27.593260550733433</v>
      </c>
      <c r="AQ36">
        <f t="shared" si="21"/>
        <v>1.0472126596487843</v>
      </c>
      <c r="AR36">
        <f t="shared" si="16"/>
        <v>27.080862660762232</v>
      </c>
      <c r="AS36">
        <f t="shared" si="1"/>
        <v>5.63</v>
      </c>
      <c r="AT36">
        <f t="shared" si="2"/>
        <v>-2</v>
      </c>
      <c r="AU36">
        <v>0</v>
      </c>
      <c r="AW36">
        <f t="shared" si="22"/>
        <v>1.0472126596487843</v>
      </c>
      <c r="AX36">
        <f t="shared" si="17"/>
        <v>27.080862660762232</v>
      </c>
      <c r="AY36">
        <f t="shared" si="0"/>
        <v>5.63</v>
      </c>
      <c r="AZ36">
        <f t="shared" si="3"/>
        <v>-2</v>
      </c>
      <c r="BA36">
        <v>0</v>
      </c>
    </row>
    <row r="37" spans="2:53" ht="12.75">
      <c r="B37">
        <v>1982</v>
      </c>
      <c r="C37" t="s">
        <v>176</v>
      </c>
      <c r="D37">
        <v>31.108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2</v>
      </c>
      <c r="O37">
        <v>5.41225</v>
      </c>
      <c r="P37">
        <f t="shared" si="7"/>
        <v>4.655999999999999</v>
      </c>
      <c r="Q37">
        <f t="shared" si="4"/>
        <v>21.678335999999987</v>
      </c>
      <c r="R37">
        <f t="shared" si="5"/>
        <v>16.9825054744954</v>
      </c>
      <c r="T37">
        <f t="shared" si="18"/>
        <v>0.5350164433116931</v>
      </c>
      <c r="U37">
        <f t="shared" si="8"/>
        <v>27.615879104073926</v>
      </c>
      <c r="V37">
        <f t="shared" si="6"/>
        <v>12.19490835176353</v>
      </c>
      <c r="W37">
        <f t="shared" si="9"/>
        <v>967.707664</v>
      </c>
      <c r="Y37">
        <v>2</v>
      </c>
      <c r="Z37">
        <f t="shared" si="19"/>
        <v>0.5350164433116931</v>
      </c>
      <c r="AA37">
        <f t="shared" si="10"/>
        <v>27.615879104073926</v>
      </c>
      <c r="AC37">
        <v>5.41225</v>
      </c>
      <c r="AD37">
        <f t="shared" si="11"/>
        <v>0.5350164433116931</v>
      </c>
      <c r="AE37">
        <f t="shared" si="12"/>
        <v>27.615879104073926</v>
      </c>
      <c r="AH37">
        <v>5.41225</v>
      </c>
      <c r="AI37">
        <f t="shared" si="20"/>
        <v>0.15696292327697428</v>
      </c>
      <c r="AJ37">
        <f t="shared" si="13"/>
        <v>27.750223474010408</v>
      </c>
      <c r="AL37">
        <v>5.41225</v>
      </c>
      <c r="AM37">
        <f t="shared" si="14"/>
        <v>0.15696292327697428</v>
      </c>
      <c r="AN37">
        <f t="shared" si="15"/>
        <v>27.750223474010408</v>
      </c>
      <c r="AQ37">
        <f t="shared" si="21"/>
        <v>0.5350164433116931</v>
      </c>
      <c r="AR37">
        <f t="shared" si="16"/>
        <v>27.615879104073926</v>
      </c>
      <c r="AS37">
        <f t="shared" si="1"/>
        <v>5.41225</v>
      </c>
      <c r="AT37">
        <f t="shared" si="2"/>
        <v>2</v>
      </c>
      <c r="AU37">
        <v>0</v>
      </c>
      <c r="AW37">
        <f t="shared" si="22"/>
        <v>0.5350164433116931</v>
      </c>
      <c r="AX37">
        <f t="shared" si="17"/>
        <v>27.615879104073926</v>
      </c>
      <c r="AY37">
        <f t="shared" si="0"/>
        <v>5.41225</v>
      </c>
      <c r="AZ37">
        <f t="shared" si="3"/>
        <v>2</v>
      </c>
      <c r="BA37">
        <v>0</v>
      </c>
    </row>
    <row r="38" spans="2:53" ht="12.75">
      <c r="B38">
        <v>1982</v>
      </c>
      <c r="C38" t="s">
        <v>177</v>
      </c>
      <c r="D38">
        <v>31.168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2</v>
      </c>
      <c r="O38">
        <v>5.31975</v>
      </c>
      <c r="P38">
        <f t="shared" si="7"/>
        <v>0.05999999999999872</v>
      </c>
      <c r="Q38">
        <f t="shared" si="4"/>
        <v>0.0035999999999998464</v>
      </c>
      <c r="R38">
        <f t="shared" si="5"/>
        <v>0.3072666123688716</v>
      </c>
      <c r="T38">
        <f t="shared" si="18"/>
        <v>0.6143163468353339</v>
      </c>
      <c r="U38">
        <f t="shared" si="8"/>
        <v>28.23019545090926</v>
      </c>
      <c r="V38">
        <f t="shared" si="6"/>
        <v>8.63069556865824</v>
      </c>
      <c r="W38">
        <f t="shared" si="9"/>
        <v>971.444224</v>
      </c>
      <c r="Y38">
        <v>2</v>
      </c>
      <c r="Z38">
        <f t="shared" si="19"/>
        <v>0.6143163468353339</v>
      </c>
      <c r="AA38">
        <f t="shared" si="10"/>
        <v>28.23019545090926</v>
      </c>
      <c r="AC38">
        <v>5.31975</v>
      </c>
      <c r="AD38">
        <f t="shared" si="11"/>
        <v>0.6143163468353339</v>
      </c>
      <c r="AE38">
        <f t="shared" si="12"/>
        <v>28.23019545090926</v>
      </c>
      <c r="AH38">
        <v>5.31975</v>
      </c>
      <c r="AI38">
        <f t="shared" si="20"/>
        <v>0.03478188766252926</v>
      </c>
      <c r="AJ38">
        <f t="shared" si="13"/>
        <v>27.785005361672937</v>
      </c>
      <c r="AL38">
        <v>5.31975</v>
      </c>
      <c r="AM38">
        <f t="shared" si="14"/>
        <v>0.03478188766252926</v>
      </c>
      <c r="AN38">
        <f t="shared" si="15"/>
        <v>27.785005361672937</v>
      </c>
      <c r="AQ38">
        <f t="shared" si="21"/>
        <v>0.6143163468353339</v>
      </c>
      <c r="AR38">
        <f t="shared" si="16"/>
        <v>28.23019545090926</v>
      </c>
      <c r="AS38">
        <f t="shared" si="1"/>
        <v>5.31975</v>
      </c>
      <c r="AT38">
        <f t="shared" si="2"/>
        <v>2</v>
      </c>
      <c r="AU38">
        <v>0</v>
      </c>
      <c r="AW38">
        <f t="shared" si="22"/>
        <v>0.6143163468353339</v>
      </c>
      <c r="AX38">
        <f t="shared" si="17"/>
        <v>28.23019545090926</v>
      </c>
      <c r="AY38">
        <f t="shared" si="0"/>
        <v>5.31975</v>
      </c>
      <c r="AZ38">
        <f t="shared" si="3"/>
        <v>2</v>
      </c>
      <c r="BA38">
        <v>0</v>
      </c>
    </row>
    <row r="39" spans="2:53" ht="12.75">
      <c r="B39">
        <v>1982</v>
      </c>
      <c r="C39" t="s">
        <v>178</v>
      </c>
      <c r="D39">
        <v>30.641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2</v>
      </c>
      <c r="O39">
        <v>5.267</v>
      </c>
      <c r="P39">
        <f t="shared" si="7"/>
        <v>-0.527000000000001</v>
      </c>
      <c r="Q39">
        <f t="shared" si="4"/>
        <v>0.27772900000000106</v>
      </c>
      <c r="R39">
        <f t="shared" si="5"/>
        <v>0.3800829087261629</v>
      </c>
      <c r="T39">
        <f t="shared" si="18"/>
        <v>0.0895086444861594</v>
      </c>
      <c r="U39">
        <f t="shared" si="8"/>
        <v>28.31970409539542</v>
      </c>
      <c r="V39">
        <f t="shared" si="6"/>
        <v>5.388414676733991</v>
      </c>
      <c r="W39">
        <f t="shared" si="9"/>
        <v>938.8708809999999</v>
      </c>
      <c r="Y39">
        <v>2</v>
      </c>
      <c r="Z39">
        <f t="shared" si="19"/>
        <v>0.0895086444861594</v>
      </c>
      <c r="AA39">
        <f t="shared" si="10"/>
        <v>28.31970409539542</v>
      </c>
      <c r="AC39">
        <v>5.267</v>
      </c>
      <c r="AD39">
        <f t="shared" si="11"/>
        <v>0.0895086444861594</v>
      </c>
      <c r="AE39">
        <f t="shared" si="12"/>
        <v>28.31970409539542</v>
      </c>
      <c r="AH39">
        <v>5.267</v>
      </c>
      <c r="AI39">
        <f t="shared" si="20"/>
        <v>-0.0939182746797779</v>
      </c>
      <c r="AJ39">
        <f t="shared" si="13"/>
        <v>27.69108708699316</v>
      </c>
      <c r="AL39">
        <v>5.267</v>
      </c>
      <c r="AM39">
        <f t="shared" si="14"/>
        <v>-0.0939182746797779</v>
      </c>
      <c r="AN39">
        <f t="shared" si="15"/>
        <v>27.69108708699316</v>
      </c>
      <c r="AQ39">
        <f t="shared" si="21"/>
        <v>0.0895086444861594</v>
      </c>
      <c r="AR39">
        <f t="shared" si="16"/>
        <v>28.31970409539542</v>
      </c>
      <c r="AS39">
        <f t="shared" si="1"/>
        <v>5.267</v>
      </c>
      <c r="AT39">
        <f t="shared" si="2"/>
        <v>2</v>
      </c>
      <c r="AU39">
        <v>0</v>
      </c>
      <c r="AW39">
        <f t="shared" si="22"/>
        <v>0.0895086444861594</v>
      </c>
      <c r="AX39">
        <f t="shared" si="17"/>
        <v>28.31970409539542</v>
      </c>
      <c r="AY39">
        <f t="shared" si="0"/>
        <v>5.267</v>
      </c>
      <c r="AZ39">
        <f t="shared" si="3"/>
        <v>2</v>
      </c>
      <c r="BA39">
        <v>0</v>
      </c>
    </row>
    <row r="40" spans="2:53" ht="12.75">
      <c r="B40">
        <v>1982</v>
      </c>
      <c r="C40" t="s">
        <v>179</v>
      </c>
      <c r="D40">
        <v>29.874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-5</v>
      </c>
      <c r="O40">
        <v>5.25225</v>
      </c>
      <c r="P40">
        <f t="shared" si="7"/>
        <v>-0.7669999999999995</v>
      </c>
      <c r="Q40">
        <f t="shared" si="4"/>
        <v>0.5882889999999992</v>
      </c>
      <c r="R40">
        <f t="shared" si="5"/>
        <v>0.4913501349740132</v>
      </c>
      <c r="T40">
        <f t="shared" si="18"/>
        <v>-0.06603628127126723</v>
      </c>
      <c r="U40">
        <f t="shared" si="8"/>
        <v>28.253667814124153</v>
      </c>
      <c r="V40">
        <f t="shared" si="6"/>
        <v>2.6254763925851963</v>
      </c>
      <c r="W40">
        <f t="shared" si="9"/>
        <v>892.4558759999999</v>
      </c>
      <c r="Y40">
        <v>-5</v>
      </c>
      <c r="Z40">
        <f t="shared" si="19"/>
        <v>-0.06603628127126723</v>
      </c>
      <c r="AA40">
        <f t="shared" si="10"/>
        <v>28.253667814124153</v>
      </c>
      <c r="AC40">
        <v>5.25225</v>
      </c>
      <c r="AD40">
        <f t="shared" si="11"/>
        <v>-0.06603628127126723</v>
      </c>
      <c r="AE40">
        <f t="shared" si="12"/>
        <v>28.253667814124153</v>
      </c>
      <c r="AH40">
        <v>5.25225</v>
      </c>
      <c r="AI40">
        <f t="shared" si="20"/>
        <v>-0.1298271894738603</v>
      </c>
      <c r="AJ40">
        <f t="shared" si="13"/>
        <v>27.5612598975193</v>
      </c>
      <c r="AL40">
        <v>5.25225</v>
      </c>
      <c r="AM40">
        <f t="shared" si="14"/>
        <v>-0.1298271894738603</v>
      </c>
      <c r="AN40">
        <f t="shared" si="15"/>
        <v>27.5612598975193</v>
      </c>
      <c r="AQ40">
        <f t="shared" si="21"/>
        <v>-0.06603628127126723</v>
      </c>
      <c r="AR40">
        <f t="shared" si="16"/>
        <v>28.253667814124153</v>
      </c>
      <c r="AS40">
        <f t="shared" si="1"/>
        <v>5.25225</v>
      </c>
      <c r="AT40">
        <f t="shared" si="2"/>
        <v>-5</v>
      </c>
      <c r="AU40">
        <v>0</v>
      </c>
      <c r="AW40">
        <f t="shared" si="22"/>
        <v>-0.06603628127126723</v>
      </c>
      <c r="AX40">
        <f t="shared" si="17"/>
        <v>28.253667814124153</v>
      </c>
      <c r="AY40">
        <f t="shared" si="0"/>
        <v>5.25225</v>
      </c>
      <c r="AZ40">
        <f t="shared" si="3"/>
        <v>-5</v>
      </c>
      <c r="BA40">
        <v>0</v>
      </c>
    </row>
    <row r="41" spans="2:53" ht="12.75">
      <c r="B41">
        <v>1983</v>
      </c>
      <c r="C41" t="s">
        <v>180</v>
      </c>
      <c r="D41">
        <v>27.964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-6</v>
      </c>
      <c r="O41">
        <v>5.14175</v>
      </c>
      <c r="P41">
        <f t="shared" si="7"/>
        <v>-1.9100000000000001</v>
      </c>
      <c r="Q41">
        <f t="shared" si="4"/>
        <v>3.6481000000000003</v>
      </c>
      <c r="R41">
        <f t="shared" si="5"/>
        <v>2.292368434211906</v>
      </c>
      <c r="T41">
        <f t="shared" si="18"/>
        <v>-0.3959430545016129</v>
      </c>
      <c r="U41">
        <f t="shared" si="8"/>
        <v>27.857724759622542</v>
      </c>
      <c r="V41">
        <f t="shared" si="6"/>
        <v>0.011294426717286208</v>
      </c>
      <c r="W41">
        <f t="shared" si="9"/>
        <v>781.985296</v>
      </c>
      <c r="Y41">
        <v>-6</v>
      </c>
      <c r="Z41">
        <f t="shared" si="19"/>
        <v>-0.3959430545016129</v>
      </c>
      <c r="AA41">
        <f t="shared" si="10"/>
        <v>27.857724759622542</v>
      </c>
      <c r="AC41">
        <v>5.14175</v>
      </c>
      <c r="AD41">
        <f t="shared" si="11"/>
        <v>-0.3959430545016129</v>
      </c>
      <c r="AE41">
        <f t="shared" si="12"/>
        <v>27.857724759622542</v>
      </c>
      <c r="AH41">
        <v>5.14175</v>
      </c>
      <c r="AI41">
        <f t="shared" si="20"/>
        <v>-0.13713945033936717</v>
      </c>
      <c r="AJ41">
        <f t="shared" si="13"/>
        <v>27.42412044717993</v>
      </c>
      <c r="AL41">
        <v>5.14175</v>
      </c>
      <c r="AM41">
        <f t="shared" si="14"/>
        <v>-0.13713945033936717</v>
      </c>
      <c r="AN41">
        <f t="shared" si="15"/>
        <v>27.42412044717993</v>
      </c>
      <c r="AQ41">
        <f t="shared" si="21"/>
        <v>-0.3959430545016129</v>
      </c>
      <c r="AR41">
        <f t="shared" si="16"/>
        <v>27.857724759622542</v>
      </c>
      <c r="AS41">
        <f t="shared" si="1"/>
        <v>5.14175</v>
      </c>
      <c r="AT41">
        <f t="shared" si="2"/>
        <v>-6</v>
      </c>
      <c r="AU41">
        <v>0</v>
      </c>
      <c r="AW41">
        <f t="shared" si="22"/>
        <v>-0.3959430545016129</v>
      </c>
      <c r="AX41">
        <f t="shared" si="17"/>
        <v>27.857724759622542</v>
      </c>
      <c r="AY41">
        <f t="shared" si="0"/>
        <v>5.14175</v>
      </c>
      <c r="AZ41">
        <f t="shared" si="3"/>
        <v>-6</v>
      </c>
      <c r="BA41">
        <v>0</v>
      </c>
    </row>
    <row r="42" spans="2:53" ht="12.75">
      <c r="B42">
        <v>1983</v>
      </c>
      <c r="C42" t="s">
        <v>181</v>
      </c>
      <c r="D42">
        <v>27.093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-6</v>
      </c>
      <c r="O42">
        <v>4.95875</v>
      </c>
      <c r="P42">
        <f t="shared" si="7"/>
        <v>-0.8709999999999987</v>
      </c>
      <c r="Q42">
        <f t="shared" si="4"/>
        <v>0.7586409999999977</v>
      </c>
      <c r="R42">
        <f t="shared" si="5"/>
        <v>0.55879983033146</v>
      </c>
      <c r="T42">
        <f t="shared" si="18"/>
        <v>-0.12347084984499629</v>
      </c>
      <c r="U42">
        <f t="shared" si="8"/>
        <v>27.734253909777546</v>
      </c>
      <c r="V42">
        <f t="shared" si="6"/>
        <v>0.41120657680498973</v>
      </c>
      <c r="W42">
        <f t="shared" si="9"/>
        <v>734.030649</v>
      </c>
      <c r="Y42">
        <v>-6</v>
      </c>
      <c r="Z42">
        <f t="shared" si="19"/>
        <v>-0.12347084984499629</v>
      </c>
      <c r="AA42">
        <f t="shared" si="10"/>
        <v>27.734253909777546</v>
      </c>
      <c r="AC42">
        <v>4.95875</v>
      </c>
      <c r="AD42">
        <f t="shared" si="11"/>
        <v>-0.12347084984499629</v>
      </c>
      <c r="AE42">
        <f t="shared" si="12"/>
        <v>27.734253909777546</v>
      </c>
      <c r="AH42">
        <v>4.95875</v>
      </c>
      <c r="AI42">
        <f t="shared" si="20"/>
        <v>-0.12177751667684061</v>
      </c>
      <c r="AJ42">
        <f t="shared" si="13"/>
        <v>27.30234293050309</v>
      </c>
      <c r="AL42">
        <v>4.95875</v>
      </c>
      <c r="AM42">
        <f t="shared" si="14"/>
        <v>-0.12177751667684061</v>
      </c>
      <c r="AN42">
        <f t="shared" si="15"/>
        <v>27.30234293050309</v>
      </c>
      <c r="AQ42">
        <f t="shared" si="21"/>
        <v>-0.12347084984499629</v>
      </c>
      <c r="AR42">
        <f t="shared" si="16"/>
        <v>27.734253909777546</v>
      </c>
      <c r="AS42">
        <f t="shared" si="1"/>
        <v>4.95875</v>
      </c>
      <c r="AT42">
        <f t="shared" si="2"/>
        <v>-6</v>
      </c>
      <c r="AU42">
        <v>0</v>
      </c>
      <c r="AW42">
        <f t="shared" si="22"/>
        <v>-0.12347084984499629</v>
      </c>
      <c r="AX42">
        <f t="shared" si="17"/>
        <v>27.734253909777546</v>
      </c>
      <c r="AY42">
        <f t="shared" si="0"/>
        <v>4.95875</v>
      </c>
      <c r="AZ42">
        <f t="shared" si="3"/>
        <v>-6</v>
      </c>
      <c r="BA42">
        <v>0</v>
      </c>
    </row>
    <row r="43" spans="2:53" ht="12.75">
      <c r="B43">
        <v>1983</v>
      </c>
      <c r="C43" t="s">
        <v>182</v>
      </c>
      <c r="D43">
        <v>27.005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-9</v>
      </c>
      <c r="O43">
        <v>4.8385</v>
      </c>
      <c r="P43">
        <f t="shared" si="7"/>
        <v>-0.08800000000000097</v>
      </c>
      <c r="Q43">
        <f t="shared" si="4"/>
        <v>0.00774400000000017</v>
      </c>
      <c r="R43">
        <f t="shared" si="5"/>
        <v>0.007876586509745546</v>
      </c>
      <c r="T43">
        <f t="shared" si="18"/>
        <v>0.0007501352660680416</v>
      </c>
      <c r="U43">
        <f t="shared" si="8"/>
        <v>27.735004045043613</v>
      </c>
      <c r="V43">
        <f t="shared" si="6"/>
        <v>0.5329059057800392</v>
      </c>
      <c r="W43">
        <f t="shared" si="9"/>
        <v>729.2700249999999</v>
      </c>
      <c r="Y43">
        <v>-9</v>
      </c>
      <c r="Z43">
        <f t="shared" si="19"/>
        <v>0.0007501352660680416</v>
      </c>
      <c r="AA43">
        <f t="shared" si="10"/>
        <v>27.735004045043613</v>
      </c>
      <c r="AC43">
        <v>4.8385</v>
      </c>
      <c r="AD43">
        <f t="shared" si="11"/>
        <v>0.0007501352660680416</v>
      </c>
      <c r="AE43">
        <f t="shared" si="12"/>
        <v>27.735004045043613</v>
      </c>
      <c r="AH43">
        <v>4.8385</v>
      </c>
      <c r="AI43">
        <f t="shared" si="20"/>
        <v>-0.16301984140059594</v>
      </c>
      <c r="AJ43">
        <f t="shared" si="13"/>
        <v>27.139323089102493</v>
      </c>
      <c r="AL43">
        <v>4.8385</v>
      </c>
      <c r="AM43">
        <f t="shared" si="14"/>
        <v>-0.16301984140059594</v>
      </c>
      <c r="AN43">
        <f t="shared" si="15"/>
        <v>27.139323089102493</v>
      </c>
      <c r="AQ43">
        <f t="shared" si="21"/>
        <v>0.0007501352660680416</v>
      </c>
      <c r="AR43">
        <f t="shared" si="16"/>
        <v>27.735004045043613</v>
      </c>
      <c r="AS43">
        <f t="shared" si="1"/>
        <v>4.8385</v>
      </c>
      <c r="AT43">
        <f t="shared" si="2"/>
        <v>-9</v>
      </c>
      <c r="AU43">
        <v>0</v>
      </c>
      <c r="AW43">
        <f t="shared" si="22"/>
        <v>0.0007501352660680416</v>
      </c>
      <c r="AX43">
        <f t="shared" si="17"/>
        <v>27.735004045043613</v>
      </c>
      <c r="AY43">
        <f t="shared" si="0"/>
        <v>4.8385</v>
      </c>
      <c r="AZ43">
        <f t="shared" si="3"/>
        <v>-9</v>
      </c>
      <c r="BA43">
        <v>0</v>
      </c>
    </row>
    <row r="44" spans="2:53" ht="12.75">
      <c r="B44">
        <v>1983</v>
      </c>
      <c r="C44" t="s">
        <v>183</v>
      </c>
      <c r="D44">
        <v>26.996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-11</v>
      </c>
      <c r="O44">
        <v>4.8275</v>
      </c>
      <c r="P44">
        <f t="shared" si="7"/>
        <v>-0.009000000000000341</v>
      </c>
      <c r="Q44">
        <f t="shared" si="4"/>
        <v>8.100000000000614E-05</v>
      </c>
      <c r="R44">
        <f t="shared" si="5"/>
        <v>0.10880938218012662</v>
      </c>
      <c r="T44">
        <f t="shared" si="18"/>
        <v>-0.33886267169858253</v>
      </c>
      <c r="U44">
        <f t="shared" si="8"/>
        <v>27.39614137334503</v>
      </c>
      <c r="V44">
        <f t="shared" si="6"/>
        <v>0.16011311866244887</v>
      </c>
      <c r="W44">
        <f t="shared" si="9"/>
        <v>728.784016</v>
      </c>
      <c r="Y44">
        <v>-11</v>
      </c>
      <c r="Z44">
        <f t="shared" si="19"/>
        <v>-0.33886267169858253</v>
      </c>
      <c r="AA44">
        <f t="shared" si="10"/>
        <v>27.39614137334503</v>
      </c>
      <c r="AC44">
        <v>4.8275</v>
      </c>
      <c r="AD44">
        <f t="shared" si="11"/>
        <v>-0.33886267169858253</v>
      </c>
      <c r="AE44">
        <f t="shared" si="12"/>
        <v>27.39614137334503</v>
      </c>
      <c r="AH44">
        <v>4.8275</v>
      </c>
      <c r="AI44">
        <f t="shared" si="20"/>
        <v>-0.23799461147307155</v>
      </c>
      <c r="AJ44">
        <f t="shared" si="13"/>
        <v>26.901328477629423</v>
      </c>
      <c r="AL44">
        <v>4.8275</v>
      </c>
      <c r="AM44">
        <f t="shared" si="14"/>
        <v>-0.23799461147307155</v>
      </c>
      <c r="AN44">
        <f t="shared" si="15"/>
        <v>26.901328477629423</v>
      </c>
      <c r="AQ44">
        <f t="shared" si="21"/>
        <v>-0.33886267169858253</v>
      </c>
      <c r="AR44">
        <f t="shared" si="16"/>
        <v>27.39614137334503</v>
      </c>
      <c r="AS44">
        <f t="shared" si="1"/>
        <v>4.8275</v>
      </c>
      <c r="AT44">
        <f t="shared" si="2"/>
        <v>-11</v>
      </c>
      <c r="AU44">
        <v>0</v>
      </c>
      <c r="AW44">
        <f t="shared" si="22"/>
        <v>-0.33886267169858253</v>
      </c>
      <c r="AX44">
        <f t="shared" si="17"/>
        <v>27.39614137334503</v>
      </c>
      <c r="AY44">
        <f t="shared" si="0"/>
        <v>4.8275</v>
      </c>
      <c r="AZ44">
        <f t="shared" si="3"/>
        <v>-11</v>
      </c>
      <c r="BA44">
        <v>0</v>
      </c>
    </row>
    <row r="45" spans="2:53" ht="12.75">
      <c r="B45">
        <v>1984</v>
      </c>
      <c r="C45" t="s">
        <v>184</v>
      </c>
      <c r="D45">
        <v>26.755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10</v>
      </c>
      <c r="O45">
        <v>4.79025</v>
      </c>
      <c r="P45">
        <f t="shared" si="7"/>
        <v>-0.24099999999999966</v>
      </c>
      <c r="Q45">
        <f t="shared" si="4"/>
        <v>0.058080999999999834</v>
      </c>
      <c r="R45">
        <f t="shared" si="5"/>
        <v>0.15980327247756496</v>
      </c>
      <c r="T45">
        <f t="shared" si="18"/>
        <v>-0.6407540149611567</v>
      </c>
      <c r="U45">
        <f t="shared" si="8"/>
        <v>26.755387358383874</v>
      </c>
      <c r="V45">
        <f t="shared" si="6"/>
        <v>1.5004651755854643E-07</v>
      </c>
      <c r="W45">
        <f t="shared" si="9"/>
        <v>715.830025</v>
      </c>
      <c r="Y45">
        <v>10</v>
      </c>
      <c r="Z45">
        <f t="shared" si="19"/>
        <v>-0.6407540149611567</v>
      </c>
      <c r="AA45">
        <f t="shared" si="10"/>
        <v>26.755387358383874</v>
      </c>
      <c r="AC45">
        <v>4.79025</v>
      </c>
      <c r="AD45">
        <f t="shared" si="11"/>
        <v>-0.6407540149611567</v>
      </c>
      <c r="AE45">
        <f t="shared" si="12"/>
        <v>26.755387358383874</v>
      </c>
      <c r="AH45">
        <v>4.79025</v>
      </c>
      <c r="AI45">
        <f t="shared" si="20"/>
        <v>-0.2646692793198329</v>
      </c>
      <c r="AJ45">
        <f t="shared" si="13"/>
        <v>26.63665919830959</v>
      </c>
      <c r="AL45">
        <v>4.79025</v>
      </c>
      <c r="AM45">
        <f t="shared" si="14"/>
        <v>-0.2646692793198329</v>
      </c>
      <c r="AN45">
        <f t="shared" si="15"/>
        <v>26.63665919830959</v>
      </c>
      <c r="AQ45">
        <f t="shared" si="21"/>
        <v>-0.6407540149611567</v>
      </c>
      <c r="AR45">
        <f t="shared" si="16"/>
        <v>26.755387358383874</v>
      </c>
      <c r="AS45">
        <f t="shared" si="1"/>
        <v>4.79025</v>
      </c>
      <c r="AT45">
        <f t="shared" si="2"/>
        <v>10</v>
      </c>
      <c r="AU45">
        <v>0</v>
      </c>
      <c r="AW45">
        <f t="shared" si="22"/>
        <v>-0.6407540149611567</v>
      </c>
      <c r="AX45">
        <f t="shared" si="17"/>
        <v>26.755387358383874</v>
      </c>
      <c r="AY45">
        <f t="shared" si="0"/>
        <v>4.79025</v>
      </c>
      <c r="AZ45">
        <f t="shared" si="3"/>
        <v>10</v>
      </c>
      <c r="BA45">
        <v>0</v>
      </c>
    </row>
    <row r="46" spans="2:53" ht="12.75">
      <c r="B46">
        <v>1984</v>
      </c>
      <c r="C46" t="s">
        <v>185</v>
      </c>
      <c r="D46">
        <v>26.859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4</v>
      </c>
      <c r="O46">
        <v>4.74475</v>
      </c>
      <c r="P46">
        <f t="shared" si="7"/>
        <v>0.10400000000000276</v>
      </c>
      <c r="Q46">
        <f t="shared" si="4"/>
        <v>0.010816000000000573</v>
      </c>
      <c r="R46">
        <f t="shared" si="5"/>
        <v>0.012019955032852993</v>
      </c>
      <c r="T46">
        <f t="shared" si="18"/>
        <v>0.2136355555139554</v>
      </c>
      <c r="U46">
        <f t="shared" si="8"/>
        <v>26.96902291389783</v>
      </c>
      <c r="V46">
        <f t="shared" si="6"/>
        <v>0.01210504158256915</v>
      </c>
      <c r="W46">
        <f t="shared" si="9"/>
        <v>721.4058810000001</v>
      </c>
      <c r="Y46">
        <v>4</v>
      </c>
      <c r="Z46">
        <f t="shared" si="19"/>
        <v>0.2136355555139554</v>
      </c>
      <c r="AA46">
        <f t="shared" si="10"/>
        <v>26.96902291389783</v>
      </c>
      <c r="AC46">
        <v>4.74475</v>
      </c>
      <c r="AD46">
        <f t="shared" si="11"/>
        <v>0.2136355555139554</v>
      </c>
      <c r="AE46">
        <f t="shared" si="12"/>
        <v>26.96902291389783</v>
      </c>
      <c r="AH46">
        <v>4.74475</v>
      </c>
      <c r="AI46">
        <f t="shared" si="20"/>
        <v>-0.22517999818586004</v>
      </c>
      <c r="AJ46">
        <f t="shared" si="13"/>
        <v>26.41147920012373</v>
      </c>
      <c r="AL46">
        <v>4.74475</v>
      </c>
      <c r="AM46">
        <f t="shared" si="14"/>
        <v>-0.22517999818586004</v>
      </c>
      <c r="AN46">
        <f t="shared" si="15"/>
        <v>26.41147920012373</v>
      </c>
      <c r="AQ46">
        <f t="shared" si="21"/>
        <v>0.2136355555139554</v>
      </c>
      <c r="AR46">
        <f t="shared" si="16"/>
        <v>26.96902291389783</v>
      </c>
      <c r="AS46">
        <f t="shared" si="1"/>
        <v>4.74475</v>
      </c>
      <c r="AT46">
        <f t="shared" si="2"/>
        <v>4</v>
      </c>
      <c r="AU46">
        <v>0</v>
      </c>
      <c r="AW46">
        <f t="shared" si="22"/>
        <v>0.2136355555139554</v>
      </c>
      <c r="AX46">
        <f t="shared" si="17"/>
        <v>26.96902291389783</v>
      </c>
      <c r="AY46">
        <f t="shared" si="0"/>
        <v>4.74475</v>
      </c>
      <c r="AZ46">
        <f t="shared" si="3"/>
        <v>4</v>
      </c>
      <c r="BA46">
        <v>0</v>
      </c>
    </row>
    <row r="47" spans="2:53" ht="12.75">
      <c r="B47">
        <v>1984</v>
      </c>
      <c r="C47" t="s">
        <v>186</v>
      </c>
      <c r="D47">
        <v>26.631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5</v>
      </c>
      <c r="O47">
        <v>4.67</v>
      </c>
      <c r="P47">
        <f t="shared" si="7"/>
        <v>-0.22800000000000153</v>
      </c>
      <c r="Q47">
        <f t="shared" si="4"/>
        <v>0.0519840000000007</v>
      </c>
      <c r="R47">
        <f aca="true" t="shared" si="23" ref="R47:R78">(P47-T47)^2</f>
        <v>0.011657382502957338</v>
      </c>
      <c r="T47">
        <f t="shared" si="18"/>
        <v>-0.12003064090698229</v>
      </c>
      <c r="U47">
        <f t="shared" si="8"/>
        <v>26.84899227299085</v>
      </c>
      <c r="V47">
        <f aca="true" t="shared" si="24" ref="V47:V78">(D47-U47)^2</f>
        <v>0.04752063108371654</v>
      </c>
      <c r="W47">
        <f t="shared" si="9"/>
        <v>709.210161</v>
      </c>
      <c r="Y47">
        <v>5</v>
      </c>
      <c r="Z47">
        <f t="shared" si="19"/>
        <v>-0.12003064090698229</v>
      </c>
      <c r="AA47">
        <f t="shared" si="10"/>
        <v>26.84899227299085</v>
      </c>
      <c r="AC47">
        <v>4.67</v>
      </c>
      <c r="AD47">
        <f t="shared" si="11"/>
        <v>-0.12003064090698229</v>
      </c>
      <c r="AE47">
        <f t="shared" si="12"/>
        <v>26.84899227299085</v>
      </c>
      <c r="AH47">
        <v>4.67</v>
      </c>
      <c r="AI47">
        <f t="shared" si="20"/>
        <v>-0.2072985422915844</v>
      </c>
      <c r="AJ47">
        <f t="shared" si="13"/>
        <v>26.204180657832143</v>
      </c>
      <c r="AL47">
        <v>4.67</v>
      </c>
      <c r="AM47">
        <f t="shared" si="14"/>
        <v>-0.2072985422915844</v>
      </c>
      <c r="AN47">
        <f t="shared" si="15"/>
        <v>26.204180657832143</v>
      </c>
      <c r="AQ47">
        <f t="shared" si="21"/>
        <v>-0.12003064090698229</v>
      </c>
      <c r="AR47">
        <f t="shared" si="16"/>
        <v>26.84899227299085</v>
      </c>
      <c r="AS47">
        <f t="shared" si="1"/>
        <v>4.67</v>
      </c>
      <c r="AT47">
        <f t="shared" si="2"/>
        <v>5</v>
      </c>
      <c r="AU47">
        <v>0</v>
      </c>
      <c r="AW47">
        <f t="shared" si="22"/>
        <v>-0.12003064090698229</v>
      </c>
      <c r="AX47">
        <f t="shared" si="17"/>
        <v>26.84899227299085</v>
      </c>
      <c r="AY47">
        <f t="shared" si="0"/>
        <v>4.67</v>
      </c>
      <c r="AZ47">
        <f t="shared" si="3"/>
        <v>5</v>
      </c>
      <c r="BA47">
        <v>0</v>
      </c>
    </row>
    <row r="48" spans="2:53" ht="12.75">
      <c r="B48">
        <v>1984</v>
      </c>
      <c r="C48" t="s">
        <v>187</v>
      </c>
      <c r="D48">
        <v>26.269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5</v>
      </c>
      <c r="O48">
        <v>4.67225</v>
      </c>
      <c r="P48">
        <f t="shared" si="7"/>
        <v>-0.3620000000000019</v>
      </c>
      <c r="Q48">
        <f t="shared" si="4"/>
        <v>0.13104400000000135</v>
      </c>
      <c r="R48">
        <f t="shared" si="23"/>
        <v>0.1314712216220277</v>
      </c>
      <c r="T48">
        <f t="shared" si="18"/>
        <v>0.000589604955832046</v>
      </c>
      <c r="U48">
        <f t="shared" si="8"/>
        <v>26.84958187794668</v>
      </c>
      <c r="V48">
        <f t="shared" si="24"/>
        <v>0.33707531700009497</v>
      </c>
      <c r="W48">
        <f t="shared" si="9"/>
        <v>690.060361</v>
      </c>
      <c r="Y48">
        <v>5</v>
      </c>
      <c r="Z48">
        <f t="shared" si="19"/>
        <v>0.000589604955832046</v>
      </c>
      <c r="AA48">
        <f t="shared" si="10"/>
        <v>26.84958187794668</v>
      </c>
      <c r="AC48">
        <v>4.67225</v>
      </c>
      <c r="AD48">
        <f aca="true" t="shared" si="25" ref="AD48:AD79">constant+bmajor*($E48)+bdnet_tone*($N47-$N46)+bdMAhom*($AC47-$AC46)+ecrate*($AE47-(bhom*$AC46+bnet_tone*$N46+ecconstant))</f>
        <v>0.000589604955832046</v>
      </c>
      <c r="AE48">
        <f t="shared" si="12"/>
        <v>26.84958187794668</v>
      </c>
      <c r="AH48">
        <v>4.67225</v>
      </c>
      <c r="AI48">
        <f t="shared" si="20"/>
        <v>-0.19715244709385657</v>
      </c>
      <c r="AJ48">
        <f t="shared" si="13"/>
        <v>26.007028210738287</v>
      </c>
      <c r="AL48">
        <v>4.67225</v>
      </c>
      <c r="AM48">
        <f t="shared" si="14"/>
        <v>-0.19715244709385657</v>
      </c>
      <c r="AN48">
        <f t="shared" si="15"/>
        <v>26.007028210738287</v>
      </c>
      <c r="AQ48">
        <f t="shared" si="21"/>
        <v>0.000589604955832046</v>
      </c>
      <c r="AR48">
        <f t="shared" si="16"/>
        <v>26.84958187794668</v>
      </c>
      <c r="AS48">
        <f t="shared" si="1"/>
        <v>4.67225</v>
      </c>
      <c r="AT48">
        <f t="shared" si="2"/>
        <v>5</v>
      </c>
      <c r="AU48">
        <v>0</v>
      </c>
      <c r="AW48">
        <f t="shared" si="22"/>
        <v>0.000589604955832046</v>
      </c>
      <c r="AX48">
        <f t="shared" si="17"/>
        <v>26.84958187794668</v>
      </c>
      <c r="AY48">
        <f t="shared" si="0"/>
        <v>4.67225</v>
      </c>
      <c r="AZ48">
        <f t="shared" si="3"/>
        <v>5</v>
      </c>
      <c r="BA48">
        <v>0</v>
      </c>
    </row>
    <row r="49" spans="2:53" ht="12.75">
      <c r="B49">
        <v>1985</v>
      </c>
      <c r="C49" t="s">
        <v>188</v>
      </c>
      <c r="D49">
        <v>25.55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2</v>
      </c>
      <c r="O49">
        <v>4.70725</v>
      </c>
      <c r="P49">
        <f t="shared" si="7"/>
        <v>-0.7189999999999976</v>
      </c>
      <c r="Q49">
        <f t="shared" si="4"/>
        <v>0.5169609999999966</v>
      </c>
      <c r="R49">
        <f t="shared" si="23"/>
        <v>0.2522431111870315</v>
      </c>
      <c r="T49">
        <f t="shared" si="18"/>
        <v>-0.21676189791391387</v>
      </c>
      <c r="U49">
        <f t="shared" si="8"/>
        <v>26.632819980032764</v>
      </c>
      <c r="V49">
        <f t="shared" si="24"/>
        <v>1.1724991091581536</v>
      </c>
      <c r="W49">
        <f t="shared" si="9"/>
        <v>652.8025</v>
      </c>
      <c r="Y49">
        <v>2</v>
      </c>
      <c r="Z49">
        <f t="shared" si="19"/>
        <v>-0.21676189791391387</v>
      </c>
      <c r="AA49">
        <f t="shared" si="10"/>
        <v>26.632819980032764</v>
      </c>
      <c r="AC49">
        <v>4.70725</v>
      </c>
      <c r="AD49">
        <f t="shared" si="25"/>
        <v>-0.21676189791391387</v>
      </c>
      <c r="AE49">
        <f t="shared" si="12"/>
        <v>26.632819980032764</v>
      </c>
      <c r="AH49">
        <v>4.70725</v>
      </c>
      <c r="AI49">
        <f t="shared" si="20"/>
        <v>-0.2052393437267336</v>
      </c>
      <c r="AJ49">
        <f t="shared" si="13"/>
        <v>25.801788867011552</v>
      </c>
      <c r="AL49">
        <v>4.70725</v>
      </c>
      <c r="AM49">
        <f t="shared" si="14"/>
        <v>-0.2052393437267336</v>
      </c>
      <c r="AN49">
        <f t="shared" si="15"/>
        <v>25.801788867011552</v>
      </c>
      <c r="AQ49">
        <f t="shared" si="21"/>
        <v>-0.21676189791391387</v>
      </c>
      <c r="AR49">
        <f t="shared" si="16"/>
        <v>26.632819980032764</v>
      </c>
      <c r="AS49">
        <f t="shared" si="1"/>
        <v>4.70725</v>
      </c>
      <c r="AT49">
        <f t="shared" si="2"/>
        <v>2</v>
      </c>
      <c r="AU49">
        <v>0</v>
      </c>
      <c r="AW49">
        <f t="shared" si="22"/>
        <v>-0.21676189791391387</v>
      </c>
      <c r="AX49">
        <f t="shared" si="17"/>
        <v>26.632819980032764</v>
      </c>
      <c r="AY49">
        <f t="shared" si="0"/>
        <v>4.70725</v>
      </c>
      <c r="AZ49">
        <f t="shared" si="3"/>
        <v>2</v>
      </c>
      <c r="BA49">
        <v>0</v>
      </c>
    </row>
    <row r="50" spans="2:53" ht="12.75">
      <c r="B50">
        <v>1985</v>
      </c>
      <c r="C50" t="s">
        <v>189</v>
      </c>
      <c r="D50">
        <v>26.296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1</v>
      </c>
      <c r="O50">
        <v>4.718</v>
      </c>
      <c r="P50">
        <f t="shared" si="7"/>
        <v>0.7459999999999987</v>
      </c>
      <c r="Q50">
        <f t="shared" si="4"/>
        <v>0.556515999999998</v>
      </c>
      <c r="R50">
        <f t="shared" si="23"/>
        <v>1.1969450952170606</v>
      </c>
      <c r="T50">
        <f t="shared" si="18"/>
        <v>-0.3480498595663104</v>
      </c>
      <c r="U50">
        <f t="shared" si="8"/>
        <v>26.284770120466455</v>
      </c>
      <c r="V50">
        <f t="shared" si="24"/>
        <v>0.00012611019433792878</v>
      </c>
      <c r="W50">
        <f t="shared" si="9"/>
        <v>691.479616</v>
      </c>
      <c r="Y50">
        <v>1</v>
      </c>
      <c r="Z50">
        <f t="shared" si="19"/>
        <v>-0.3480498595663104</v>
      </c>
      <c r="AA50">
        <f t="shared" si="10"/>
        <v>26.284770120466455</v>
      </c>
      <c r="AC50">
        <v>4.718</v>
      </c>
      <c r="AD50">
        <f t="shared" si="25"/>
        <v>-0.3480498595663104</v>
      </c>
      <c r="AE50">
        <f t="shared" si="12"/>
        <v>26.284770120466455</v>
      </c>
      <c r="AH50">
        <v>4.718</v>
      </c>
      <c r="AI50">
        <f t="shared" si="20"/>
        <v>-0.16854291045547537</v>
      </c>
      <c r="AJ50">
        <f t="shared" si="13"/>
        <v>25.633245956556078</v>
      </c>
      <c r="AL50">
        <v>4.718</v>
      </c>
      <c r="AM50">
        <f t="shared" si="14"/>
        <v>-0.16854291045547537</v>
      </c>
      <c r="AN50">
        <f t="shared" si="15"/>
        <v>25.633245956556078</v>
      </c>
      <c r="AQ50">
        <f t="shared" si="21"/>
        <v>-0.3480498595663104</v>
      </c>
      <c r="AR50">
        <f t="shared" si="16"/>
        <v>26.284770120466455</v>
      </c>
      <c r="AS50">
        <f t="shared" si="1"/>
        <v>4.718</v>
      </c>
      <c r="AT50">
        <f t="shared" si="2"/>
        <v>1</v>
      </c>
      <c r="AU50">
        <v>0</v>
      </c>
      <c r="AW50">
        <f t="shared" si="22"/>
        <v>-0.3480498595663104</v>
      </c>
      <c r="AX50">
        <f t="shared" si="17"/>
        <v>26.284770120466455</v>
      </c>
      <c r="AY50">
        <f t="shared" si="0"/>
        <v>4.718</v>
      </c>
      <c r="AZ50">
        <f t="shared" si="3"/>
        <v>1</v>
      </c>
      <c r="BA50">
        <v>0</v>
      </c>
    </row>
    <row r="51" spans="2:53" ht="12.75">
      <c r="B51">
        <v>1985</v>
      </c>
      <c r="C51" t="s">
        <v>190</v>
      </c>
      <c r="D51">
        <v>30.036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1</v>
      </c>
      <c r="O51">
        <v>4.7985</v>
      </c>
      <c r="P51">
        <f t="shared" si="7"/>
        <v>3.740000000000002</v>
      </c>
      <c r="Q51">
        <f t="shared" si="4"/>
        <v>13.987600000000015</v>
      </c>
      <c r="R51">
        <f t="shared" si="23"/>
        <v>15.784119118951674</v>
      </c>
      <c r="T51">
        <f t="shared" si="18"/>
        <v>-0.23292324604335363</v>
      </c>
      <c r="U51">
        <f t="shared" si="8"/>
        <v>26.051846874423102</v>
      </c>
      <c r="V51">
        <f t="shared" si="24"/>
        <v>15.873476128044175</v>
      </c>
      <c r="W51">
        <f t="shared" si="9"/>
        <v>902.1612960000001</v>
      </c>
      <c r="Y51">
        <v>1</v>
      </c>
      <c r="Z51">
        <f t="shared" si="19"/>
        <v>-0.23292324604335363</v>
      </c>
      <c r="AA51">
        <f t="shared" si="10"/>
        <v>26.051846874423102</v>
      </c>
      <c r="AC51">
        <v>4.7985</v>
      </c>
      <c r="AD51">
        <f t="shared" si="25"/>
        <v>-0.23292324604335363</v>
      </c>
      <c r="AE51">
        <f t="shared" si="12"/>
        <v>26.051846874423102</v>
      </c>
      <c r="AH51">
        <v>4.7985</v>
      </c>
      <c r="AI51">
        <f t="shared" si="20"/>
        <v>-0.119727336654981</v>
      </c>
      <c r="AJ51">
        <f t="shared" si="13"/>
        <v>25.513518619901095</v>
      </c>
      <c r="AL51">
        <v>4.7985</v>
      </c>
      <c r="AM51">
        <f t="shared" si="14"/>
        <v>-0.119727336654981</v>
      </c>
      <c r="AN51">
        <f t="shared" si="15"/>
        <v>25.513518619901095</v>
      </c>
      <c r="AQ51">
        <f t="shared" si="21"/>
        <v>-0.23292324604335363</v>
      </c>
      <c r="AR51">
        <f t="shared" si="16"/>
        <v>26.051846874423102</v>
      </c>
      <c r="AS51">
        <f t="shared" si="1"/>
        <v>4.7985</v>
      </c>
      <c r="AT51">
        <f t="shared" si="2"/>
        <v>1</v>
      </c>
      <c r="AU51">
        <v>0</v>
      </c>
      <c r="AW51">
        <f t="shared" si="22"/>
        <v>-0.23292324604335363</v>
      </c>
      <c r="AX51">
        <f t="shared" si="17"/>
        <v>26.051846874423102</v>
      </c>
      <c r="AY51">
        <f t="shared" si="0"/>
        <v>4.7985</v>
      </c>
      <c r="AZ51">
        <f t="shared" si="3"/>
        <v>1</v>
      </c>
      <c r="BA51">
        <v>0</v>
      </c>
    </row>
    <row r="52" spans="2:53" ht="12.75">
      <c r="B52">
        <v>1985</v>
      </c>
      <c r="C52" t="s">
        <v>191</v>
      </c>
      <c r="D52">
        <v>27.742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-2</v>
      </c>
      <c r="O52">
        <v>4.74525</v>
      </c>
      <c r="P52">
        <f t="shared" si="7"/>
        <v>-2.2940000000000005</v>
      </c>
      <c r="Q52">
        <f t="shared" si="4"/>
        <v>5.262436000000002</v>
      </c>
      <c r="R52">
        <f t="shared" si="23"/>
        <v>3.8325582949961254</v>
      </c>
      <c r="T52">
        <f t="shared" si="18"/>
        <v>-0.3363079161941418</v>
      </c>
      <c r="U52">
        <f t="shared" si="8"/>
        <v>25.71553895822896</v>
      </c>
      <c r="V52">
        <f t="shared" si="24"/>
        <v>4.106544353815766</v>
      </c>
      <c r="W52">
        <f t="shared" si="9"/>
        <v>769.618564</v>
      </c>
      <c r="Y52">
        <v>-2</v>
      </c>
      <c r="Z52">
        <f t="shared" si="19"/>
        <v>-0.3363079161941418</v>
      </c>
      <c r="AA52">
        <f t="shared" si="10"/>
        <v>25.71553895822896</v>
      </c>
      <c r="AC52">
        <v>4.74525</v>
      </c>
      <c r="AD52">
        <f t="shared" si="25"/>
        <v>-0.3363079161941418</v>
      </c>
      <c r="AE52">
        <f t="shared" si="12"/>
        <v>25.71553895822896</v>
      </c>
      <c r="AH52">
        <v>4.74525</v>
      </c>
      <c r="AI52">
        <f t="shared" si="20"/>
        <v>-0.09300255760029895</v>
      </c>
      <c r="AJ52">
        <f t="shared" si="13"/>
        <v>25.420516062300795</v>
      </c>
      <c r="AL52">
        <v>4.74525</v>
      </c>
      <c r="AM52">
        <f t="shared" si="14"/>
        <v>-0.09300255760029895</v>
      </c>
      <c r="AN52">
        <f t="shared" si="15"/>
        <v>25.420516062300795</v>
      </c>
      <c r="AQ52">
        <f t="shared" si="21"/>
        <v>-0.3363079161941418</v>
      </c>
      <c r="AR52">
        <f t="shared" si="16"/>
        <v>25.71553895822896</v>
      </c>
      <c r="AS52">
        <f t="shared" si="1"/>
        <v>4.74525</v>
      </c>
      <c r="AT52">
        <f t="shared" si="2"/>
        <v>-2</v>
      </c>
      <c r="AU52">
        <v>0</v>
      </c>
      <c r="AW52">
        <f t="shared" si="22"/>
        <v>-0.3363079161941418</v>
      </c>
      <c r="AX52">
        <f t="shared" si="17"/>
        <v>25.71553895822896</v>
      </c>
      <c r="AY52">
        <f t="shared" si="0"/>
        <v>4.74525</v>
      </c>
      <c r="AZ52">
        <f t="shared" si="3"/>
        <v>-2</v>
      </c>
      <c r="BA52">
        <v>0</v>
      </c>
    </row>
    <row r="53" spans="2:53" ht="12.75">
      <c r="B53">
        <v>1986</v>
      </c>
      <c r="C53" t="s">
        <v>192</v>
      </c>
      <c r="D53">
        <v>25.557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-1</v>
      </c>
      <c r="O53">
        <v>4.814</v>
      </c>
      <c r="P53">
        <f t="shared" si="7"/>
        <v>-2.1850000000000023</v>
      </c>
      <c r="Q53">
        <f t="shared" si="4"/>
        <v>4.77422500000001</v>
      </c>
      <c r="R53">
        <f t="shared" si="23"/>
        <v>4.625171915293715</v>
      </c>
      <c r="T53">
        <f t="shared" si="18"/>
        <v>-0.03437871411684709</v>
      </c>
      <c r="U53">
        <f t="shared" si="8"/>
        <v>25.681160244112114</v>
      </c>
      <c r="V53">
        <f t="shared" si="24"/>
        <v>0.015415766217980046</v>
      </c>
      <c r="W53">
        <f t="shared" si="9"/>
        <v>653.1602489999999</v>
      </c>
      <c r="Y53">
        <v>-1</v>
      </c>
      <c r="Z53">
        <f t="shared" si="19"/>
        <v>-0.03437871411684709</v>
      </c>
      <c r="AA53">
        <f t="shared" si="10"/>
        <v>25.681160244112114</v>
      </c>
      <c r="AC53">
        <v>4.814</v>
      </c>
      <c r="AD53">
        <f t="shared" si="25"/>
        <v>-0.03437871411684709</v>
      </c>
      <c r="AE53">
        <f t="shared" si="12"/>
        <v>25.681160244112114</v>
      </c>
      <c r="AH53">
        <v>4.814</v>
      </c>
      <c r="AI53">
        <f t="shared" si="20"/>
        <v>-0.031588848578829695</v>
      </c>
      <c r="AJ53">
        <f t="shared" si="13"/>
        <v>25.388927213721963</v>
      </c>
      <c r="AL53">
        <v>4.814</v>
      </c>
      <c r="AM53">
        <f t="shared" si="14"/>
        <v>-0.031588848578829695</v>
      </c>
      <c r="AN53">
        <f t="shared" si="15"/>
        <v>25.388927213721963</v>
      </c>
      <c r="AQ53">
        <f t="shared" si="21"/>
        <v>-0.03437871411684709</v>
      </c>
      <c r="AR53">
        <f t="shared" si="16"/>
        <v>25.681160244112114</v>
      </c>
      <c r="AS53">
        <f t="shared" si="1"/>
        <v>4.814</v>
      </c>
      <c r="AT53">
        <f t="shared" si="2"/>
        <v>-1</v>
      </c>
      <c r="AU53">
        <v>0</v>
      </c>
      <c r="AW53">
        <f t="shared" si="22"/>
        <v>-0.03437871411684709</v>
      </c>
      <c r="AX53">
        <f t="shared" si="17"/>
        <v>25.681160244112114</v>
      </c>
      <c r="AY53">
        <f t="shared" si="0"/>
        <v>4.814</v>
      </c>
      <c r="AZ53">
        <f t="shared" si="3"/>
        <v>-1</v>
      </c>
      <c r="BA53">
        <v>0</v>
      </c>
    </row>
    <row r="54" spans="2:53" ht="12.75">
      <c r="B54">
        <v>1986</v>
      </c>
      <c r="C54" t="s">
        <v>193</v>
      </c>
      <c r="D54">
        <v>23.45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9</v>
      </c>
      <c r="O54">
        <v>4.99775</v>
      </c>
      <c r="P54">
        <f t="shared" si="7"/>
        <v>-2.1069999999999993</v>
      </c>
      <c r="Q54">
        <f t="shared" si="4"/>
        <v>4.439448999999997</v>
      </c>
      <c r="R54">
        <f t="shared" si="23"/>
        <v>3.3313455746946588</v>
      </c>
      <c r="T54">
        <f t="shared" si="18"/>
        <v>-0.28180259295202226</v>
      </c>
      <c r="U54">
        <f t="shared" si="8"/>
        <v>25.39935765116009</v>
      </c>
      <c r="V54">
        <f t="shared" si="24"/>
        <v>3.7999952521363913</v>
      </c>
      <c r="W54">
        <f t="shared" si="9"/>
        <v>549.9024999999999</v>
      </c>
      <c r="Y54">
        <v>9</v>
      </c>
      <c r="Z54">
        <f t="shared" si="19"/>
        <v>-0.28180259295202226</v>
      </c>
      <c r="AA54">
        <f t="shared" si="10"/>
        <v>25.39935765116009</v>
      </c>
      <c r="AC54">
        <v>4.99775</v>
      </c>
      <c r="AD54">
        <f t="shared" si="25"/>
        <v>-0.28180259295202226</v>
      </c>
      <c r="AE54">
        <f t="shared" si="12"/>
        <v>25.39935765116009</v>
      </c>
      <c r="AH54">
        <v>4.99775</v>
      </c>
      <c r="AI54">
        <f t="shared" si="20"/>
        <v>-0.056140846203044735</v>
      </c>
      <c r="AJ54">
        <f t="shared" si="13"/>
        <v>25.332786367518917</v>
      </c>
      <c r="AL54">
        <v>4.99775</v>
      </c>
      <c r="AM54">
        <f t="shared" si="14"/>
        <v>-0.056140846203044735</v>
      </c>
      <c r="AN54">
        <f t="shared" si="15"/>
        <v>25.332786367518917</v>
      </c>
      <c r="AQ54">
        <f t="shared" si="21"/>
        <v>-0.28180259295202226</v>
      </c>
      <c r="AR54">
        <f t="shared" si="16"/>
        <v>25.39935765116009</v>
      </c>
      <c r="AS54">
        <f t="shared" si="1"/>
        <v>4.99775</v>
      </c>
      <c r="AT54">
        <f t="shared" si="2"/>
        <v>9</v>
      </c>
      <c r="AU54">
        <v>0</v>
      </c>
      <c r="AW54">
        <f t="shared" si="22"/>
        <v>-0.28180259295202226</v>
      </c>
      <c r="AX54">
        <f t="shared" si="17"/>
        <v>25.39935765116009</v>
      </c>
      <c r="AY54">
        <f t="shared" si="0"/>
        <v>4.99775</v>
      </c>
      <c r="AZ54">
        <f t="shared" si="3"/>
        <v>9</v>
      </c>
      <c r="BA54">
        <v>0</v>
      </c>
    </row>
    <row r="55" spans="2:53" ht="12.75">
      <c r="B55">
        <v>1986</v>
      </c>
      <c r="C55" t="s">
        <v>194</v>
      </c>
      <c r="D55">
        <v>24.439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7</v>
      </c>
      <c r="O55">
        <v>5.192</v>
      </c>
      <c r="P55">
        <f t="shared" si="7"/>
        <v>0.9890000000000008</v>
      </c>
      <c r="Q55">
        <f t="shared" si="4"/>
        <v>0.9781210000000016</v>
      </c>
      <c r="R55">
        <f t="shared" si="23"/>
        <v>1.2491921954815761</v>
      </c>
      <c r="T55">
        <f t="shared" si="18"/>
        <v>-0.12867266920220177</v>
      </c>
      <c r="U55">
        <f t="shared" si="8"/>
        <v>25.27068498195789</v>
      </c>
      <c r="V55">
        <f t="shared" si="24"/>
        <v>0.6916999092142931</v>
      </c>
      <c r="W55">
        <f t="shared" si="9"/>
        <v>597.264721</v>
      </c>
      <c r="Y55">
        <v>7</v>
      </c>
      <c r="Z55">
        <f t="shared" si="19"/>
        <v>-0.12867266920220177</v>
      </c>
      <c r="AA55">
        <f t="shared" si="10"/>
        <v>25.27068498195789</v>
      </c>
      <c r="AC55">
        <v>5.192</v>
      </c>
      <c r="AD55">
        <f t="shared" si="25"/>
        <v>-0.12867266920220177</v>
      </c>
      <c r="AE55">
        <f t="shared" si="12"/>
        <v>25.27068498195789</v>
      </c>
      <c r="AH55">
        <v>5.192</v>
      </c>
      <c r="AI55">
        <f t="shared" si="20"/>
        <v>-0.007711041368778891</v>
      </c>
      <c r="AJ55">
        <f t="shared" si="13"/>
        <v>25.325075326150138</v>
      </c>
      <c r="AL55">
        <v>5.192</v>
      </c>
      <c r="AM55">
        <f t="shared" si="14"/>
        <v>-0.007711041368778891</v>
      </c>
      <c r="AN55">
        <f t="shared" si="15"/>
        <v>25.325075326150138</v>
      </c>
      <c r="AQ55">
        <f t="shared" si="21"/>
        <v>-0.12867266920220177</v>
      </c>
      <c r="AR55">
        <f t="shared" si="16"/>
        <v>25.27068498195789</v>
      </c>
      <c r="AS55">
        <f t="shared" si="1"/>
        <v>5.192</v>
      </c>
      <c r="AT55">
        <f t="shared" si="2"/>
        <v>7</v>
      </c>
      <c r="AU55">
        <v>0</v>
      </c>
      <c r="AW55">
        <f t="shared" si="22"/>
        <v>-0.12867266920220177</v>
      </c>
      <c r="AX55">
        <f t="shared" si="17"/>
        <v>25.27068498195789</v>
      </c>
      <c r="AY55">
        <f t="shared" si="0"/>
        <v>5.192</v>
      </c>
      <c r="AZ55">
        <f t="shared" si="3"/>
        <v>7</v>
      </c>
      <c r="BA55">
        <v>0</v>
      </c>
    </row>
    <row r="56" spans="2:53" ht="12.75">
      <c r="B56">
        <v>1986</v>
      </c>
      <c r="C56" t="s">
        <v>195</v>
      </c>
      <c r="D56">
        <v>26.667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-5</v>
      </c>
      <c r="O56">
        <v>5.15225</v>
      </c>
      <c r="P56">
        <f t="shared" si="7"/>
        <v>2.2280000000000015</v>
      </c>
      <c r="Q56">
        <f t="shared" si="4"/>
        <v>4.963984000000007</v>
      </c>
      <c r="R56">
        <f t="shared" si="23"/>
        <v>5.59953343474734</v>
      </c>
      <c r="T56">
        <f t="shared" si="18"/>
        <v>-0.13833333128435948</v>
      </c>
      <c r="U56">
        <f t="shared" si="8"/>
        <v>25.132351650673527</v>
      </c>
      <c r="V56">
        <f t="shared" si="24"/>
        <v>2.355145556090472</v>
      </c>
      <c r="W56">
        <f t="shared" si="9"/>
        <v>711.1288890000001</v>
      </c>
      <c r="Y56">
        <v>-5</v>
      </c>
      <c r="Z56">
        <f t="shared" si="19"/>
        <v>-0.13833333128435948</v>
      </c>
      <c r="AA56">
        <f t="shared" si="10"/>
        <v>25.132351650673527</v>
      </c>
      <c r="AC56">
        <v>5.15225</v>
      </c>
      <c r="AD56">
        <f t="shared" si="25"/>
        <v>-0.13833333128435948</v>
      </c>
      <c r="AE56">
        <f t="shared" si="12"/>
        <v>25.132351650673527</v>
      </c>
      <c r="AH56">
        <v>5.15225</v>
      </c>
      <c r="AI56">
        <f t="shared" si="20"/>
        <v>0.0971580685908307</v>
      </c>
      <c r="AJ56">
        <f t="shared" si="13"/>
        <v>25.422233394740967</v>
      </c>
      <c r="AL56">
        <v>5.15225</v>
      </c>
      <c r="AM56">
        <f t="shared" si="14"/>
        <v>0.0971580685908307</v>
      </c>
      <c r="AN56">
        <f t="shared" si="15"/>
        <v>25.422233394740967</v>
      </c>
      <c r="AQ56">
        <f t="shared" si="21"/>
        <v>-0.13833333128435948</v>
      </c>
      <c r="AR56">
        <f t="shared" si="16"/>
        <v>25.132351650673527</v>
      </c>
      <c r="AS56">
        <f t="shared" si="1"/>
        <v>5.15225</v>
      </c>
      <c r="AT56">
        <f t="shared" si="2"/>
        <v>-5</v>
      </c>
      <c r="AU56">
        <v>0</v>
      </c>
      <c r="AW56">
        <f t="shared" si="22"/>
        <v>-0.13833333128435948</v>
      </c>
      <c r="AX56">
        <f t="shared" si="17"/>
        <v>25.132351650673527</v>
      </c>
      <c r="AY56">
        <f t="shared" si="0"/>
        <v>5.15225</v>
      </c>
      <c r="AZ56">
        <f t="shared" si="3"/>
        <v>-5</v>
      </c>
      <c r="BA56">
        <v>0</v>
      </c>
    </row>
    <row r="57" spans="2:53" ht="12.75">
      <c r="B57">
        <v>1987</v>
      </c>
      <c r="C57" t="s">
        <v>196</v>
      </c>
      <c r="D57">
        <v>26.543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5.17125</v>
      </c>
      <c r="P57">
        <f t="shared" si="7"/>
        <v>-0.12400000000000233</v>
      </c>
      <c r="Q57">
        <f t="shared" si="4"/>
        <v>0.015376000000000578</v>
      </c>
      <c r="R57">
        <f t="shared" si="23"/>
        <v>0.06571094326346714</v>
      </c>
      <c r="T57">
        <f t="shared" si="18"/>
        <v>0.13234145833919636</v>
      </c>
      <c r="U57">
        <f t="shared" si="8"/>
        <v>25.264693109012725</v>
      </c>
      <c r="V57">
        <f t="shared" si="24"/>
        <v>1.63406850754555</v>
      </c>
      <c r="W57">
        <f t="shared" si="9"/>
        <v>704.530849</v>
      </c>
      <c r="Y57">
        <v>0</v>
      </c>
      <c r="Z57">
        <f t="shared" si="19"/>
        <v>0.13234145833919636</v>
      </c>
      <c r="AA57">
        <f t="shared" si="10"/>
        <v>25.264693109012725</v>
      </c>
      <c r="AC57">
        <v>5.17125</v>
      </c>
      <c r="AD57">
        <f t="shared" si="25"/>
        <v>0.13234145833919636</v>
      </c>
      <c r="AE57">
        <f t="shared" si="12"/>
        <v>25.264693109012725</v>
      </c>
      <c r="AH57">
        <v>5.17125</v>
      </c>
      <c r="AI57">
        <f t="shared" si="20"/>
        <v>0.18984102633653147</v>
      </c>
      <c r="AJ57">
        <f t="shared" si="13"/>
        <v>25.612074421077498</v>
      </c>
      <c r="AL57">
        <v>5.17125</v>
      </c>
      <c r="AM57">
        <f t="shared" si="14"/>
        <v>0.18984102633653147</v>
      </c>
      <c r="AN57">
        <f t="shared" si="15"/>
        <v>25.612074421077498</v>
      </c>
      <c r="AQ57">
        <f t="shared" si="21"/>
        <v>0.13234145833919636</v>
      </c>
      <c r="AR57">
        <f t="shared" si="16"/>
        <v>25.264693109012725</v>
      </c>
      <c r="AS57">
        <f t="shared" si="1"/>
        <v>5.17125</v>
      </c>
      <c r="AT57">
        <f t="shared" si="2"/>
        <v>0</v>
      </c>
      <c r="AU57">
        <v>0</v>
      </c>
      <c r="AW57">
        <f t="shared" si="22"/>
        <v>0.13234145833919636</v>
      </c>
      <c r="AX57">
        <f t="shared" si="17"/>
        <v>25.264693109012725</v>
      </c>
      <c r="AY57">
        <f t="shared" si="0"/>
        <v>5.17125</v>
      </c>
      <c r="AZ57">
        <f t="shared" si="3"/>
        <v>0</v>
      </c>
      <c r="BA57">
        <v>0</v>
      </c>
    </row>
    <row r="58" spans="2:53" ht="12.75">
      <c r="B58">
        <v>1987</v>
      </c>
      <c r="C58" t="s">
        <v>197</v>
      </c>
      <c r="D58">
        <v>32.54</v>
      </c>
      <c r="E58">
        <v>0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11</v>
      </c>
      <c r="O58">
        <v>5.1165</v>
      </c>
      <c r="P58">
        <f t="shared" si="7"/>
        <v>5.997</v>
      </c>
      <c r="Q58">
        <f t="shared" si="4"/>
        <v>35.964009</v>
      </c>
      <c r="R58">
        <f t="shared" si="23"/>
        <v>33.88198682117417</v>
      </c>
      <c r="T58">
        <f t="shared" si="18"/>
        <v>0.1761764482013225</v>
      </c>
      <c r="U58">
        <f t="shared" si="8"/>
        <v>25.440869557214047</v>
      </c>
      <c r="V58">
        <f t="shared" si="24"/>
        <v>50.397653043690276</v>
      </c>
      <c r="W58">
        <f t="shared" si="9"/>
        <v>1058.8516</v>
      </c>
      <c r="Y58">
        <v>11</v>
      </c>
      <c r="Z58">
        <f t="shared" si="19"/>
        <v>0.1761764482013225</v>
      </c>
      <c r="AA58">
        <f t="shared" si="10"/>
        <v>25.440869557214047</v>
      </c>
      <c r="AC58">
        <v>5.1165</v>
      </c>
      <c r="AD58">
        <f t="shared" si="25"/>
        <v>0.1761764482013225</v>
      </c>
      <c r="AE58">
        <f t="shared" si="12"/>
        <v>25.440869557214047</v>
      </c>
      <c r="AH58">
        <v>5.1165</v>
      </c>
      <c r="AI58">
        <f t="shared" si="20"/>
        <v>0.13467245738138744</v>
      </c>
      <c r="AJ58">
        <f t="shared" si="13"/>
        <v>25.746746878458886</v>
      </c>
      <c r="AL58">
        <v>5.1165</v>
      </c>
      <c r="AM58">
        <f t="shared" si="14"/>
        <v>0.13467245738138744</v>
      </c>
      <c r="AN58">
        <f t="shared" si="15"/>
        <v>25.746746878458886</v>
      </c>
      <c r="AQ58">
        <f t="shared" si="21"/>
        <v>0.1761764482013225</v>
      </c>
      <c r="AR58">
        <f t="shared" si="16"/>
        <v>25.440869557214047</v>
      </c>
      <c r="AS58">
        <f t="shared" si="1"/>
        <v>5.1165</v>
      </c>
      <c r="AT58">
        <f t="shared" si="2"/>
        <v>11</v>
      </c>
      <c r="AU58">
        <v>0</v>
      </c>
      <c r="AW58">
        <f t="shared" si="22"/>
        <v>0.1761764482013225</v>
      </c>
      <c r="AX58">
        <f t="shared" si="17"/>
        <v>25.440869557214047</v>
      </c>
      <c r="AY58">
        <f t="shared" si="0"/>
        <v>5.1165</v>
      </c>
      <c r="AZ58">
        <f t="shared" si="3"/>
        <v>11</v>
      </c>
      <c r="BA58">
        <v>0</v>
      </c>
    </row>
    <row r="59" spans="2:53" ht="12.75">
      <c r="B59">
        <v>1987</v>
      </c>
      <c r="C59" t="s">
        <v>198</v>
      </c>
      <c r="D59">
        <v>35.448</v>
      </c>
      <c r="E59">
        <v>0</v>
      </c>
      <c r="F59">
        <v>0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0</v>
      </c>
      <c r="N59">
        <v>10</v>
      </c>
      <c r="O59">
        <v>4.9495</v>
      </c>
      <c r="P59">
        <f t="shared" si="7"/>
        <v>2.9080000000000013</v>
      </c>
      <c r="Q59">
        <f t="shared" si="4"/>
        <v>8.456464000000008</v>
      </c>
      <c r="R59">
        <f t="shared" si="23"/>
        <v>5.0824298608780705</v>
      </c>
      <c r="T59">
        <f t="shared" si="18"/>
        <v>0.6535754923089427</v>
      </c>
      <c r="U59">
        <f t="shared" si="8"/>
        <v>26.09444504952299</v>
      </c>
      <c r="V59">
        <f t="shared" si="24"/>
        <v>87.488990211593</v>
      </c>
      <c r="W59">
        <f t="shared" si="9"/>
        <v>1256.560704</v>
      </c>
      <c r="Y59">
        <v>10</v>
      </c>
      <c r="Z59">
        <f t="shared" si="19"/>
        <v>0.6535754923089427</v>
      </c>
      <c r="AA59">
        <f t="shared" si="10"/>
        <v>26.09444504952299</v>
      </c>
      <c r="AC59">
        <v>4.9495</v>
      </c>
      <c r="AD59">
        <f t="shared" si="25"/>
        <v>0.6535754923089427</v>
      </c>
      <c r="AE59">
        <f t="shared" si="12"/>
        <v>26.09444504952299</v>
      </c>
      <c r="AH59">
        <v>4.9495</v>
      </c>
      <c r="AI59">
        <f t="shared" si="20"/>
        <v>0.1221311354883386</v>
      </c>
      <c r="AJ59">
        <f t="shared" si="13"/>
        <v>25.868878013947224</v>
      </c>
      <c r="AL59">
        <v>4.9495</v>
      </c>
      <c r="AM59">
        <f t="shared" si="14"/>
        <v>0.1221311354883386</v>
      </c>
      <c r="AN59">
        <f t="shared" si="15"/>
        <v>25.868878013947224</v>
      </c>
      <c r="AQ59">
        <f t="shared" si="21"/>
        <v>0.6535754923089427</v>
      </c>
      <c r="AR59">
        <f t="shared" si="16"/>
        <v>26.09444504952299</v>
      </c>
      <c r="AS59">
        <f t="shared" si="1"/>
        <v>4.9495</v>
      </c>
      <c r="AT59">
        <f t="shared" si="2"/>
        <v>10</v>
      </c>
      <c r="AU59">
        <v>0</v>
      </c>
      <c r="AW59">
        <f t="shared" si="22"/>
        <v>0.6535754923089427</v>
      </c>
      <c r="AX59">
        <f t="shared" si="17"/>
        <v>26.09444504952299</v>
      </c>
      <c r="AY59">
        <f t="shared" si="0"/>
        <v>4.9495</v>
      </c>
      <c r="AZ59">
        <f t="shared" si="3"/>
        <v>10</v>
      </c>
      <c r="BA59">
        <v>0</v>
      </c>
    </row>
    <row r="60" spans="2:53" ht="12.75">
      <c r="B60">
        <v>1987</v>
      </c>
      <c r="C60" t="s">
        <v>199</v>
      </c>
      <c r="D60">
        <v>36.955</v>
      </c>
      <c r="E60">
        <v>0</v>
      </c>
      <c r="F60">
        <v>0</v>
      </c>
      <c r="G60">
        <v>0</v>
      </c>
      <c r="H60">
        <v>0</v>
      </c>
      <c r="I60">
        <v>0</v>
      </c>
      <c r="J60">
        <v>0</v>
      </c>
      <c r="K60">
        <v>0</v>
      </c>
      <c r="L60">
        <v>0</v>
      </c>
      <c r="M60">
        <v>0</v>
      </c>
      <c r="N60">
        <v>-3</v>
      </c>
      <c r="O60">
        <v>5.02525</v>
      </c>
      <c r="P60">
        <f t="shared" si="7"/>
        <v>1.506999999999998</v>
      </c>
      <c r="Q60">
        <f t="shared" si="4"/>
        <v>2.271048999999994</v>
      </c>
      <c r="R60">
        <f t="shared" si="23"/>
        <v>0.6939919947235419</v>
      </c>
      <c r="T60">
        <f t="shared" si="18"/>
        <v>0.6739381807311384</v>
      </c>
      <c r="U60">
        <f t="shared" si="8"/>
        <v>26.768383230254127</v>
      </c>
      <c r="V60">
        <f t="shared" si="24"/>
        <v>103.7671612136678</v>
      </c>
      <c r="W60">
        <f t="shared" si="9"/>
        <v>1365.6720249999998</v>
      </c>
      <c r="Y60">
        <v>-3</v>
      </c>
      <c r="Z60">
        <f t="shared" si="19"/>
        <v>0.6739381807311384</v>
      </c>
      <c r="AA60">
        <f t="shared" si="10"/>
        <v>26.768383230254127</v>
      </c>
      <c r="AC60">
        <v>5.02525</v>
      </c>
      <c r="AD60">
        <f t="shared" si="25"/>
        <v>0.6739381807311384</v>
      </c>
      <c r="AE60">
        <f t="shared" si="12"/>
        <v>26.768383230254127</v>
      </c>
      <c r="AH60">
        <v>5.02525</v>
      </c>
      <c r="AI60">
        <f t="shared" si="20"/>
        <v>0.07019863214926056</v>
      </c>
      <c r="AJ60">
        <f t="shared" si="13"/>
        <v>25.939076646096485</v>
      </c>
      <c r="AL60">
        <v>5.02525</v>
      </c>
      <c r="AM60">
        <f t="shared" si="14"/>
        <v>0.07019863214926056</v>
      </c>
      <c r="AN60">
        <f t="shared" si="15"/>
        <v>25.939076646096485</v>
      </c>
      <c r="AQ60">
        <f t="shared" si="21"/>
        <v>0.6739381807311384</v>
      </c>
      <c r="AR60">
        <f t="shared" si="16"/>
        <v>26.768383230254127</v>
      </c>
      <c r="AS60">
        <f t="shared" si="1"/>
        <v>5.02525</v>
      </c>
      <c r="AT60">
        <f t="shared" si="2"/>
        <v>-3</v>
      </c>
      <c r="AU60">
        <v>0</v>
      </c>
      <c r="AW60">
        <f t="shared" si="22"/>
        <v>0.6739381807311384</v>
      </c>
      <c r="AX60">
        <f t="shared" si="17"/>
        <v>26.768383230254127</v>
      </c>
      <c r="AY60">
        <f t="shared" si="0"/>
        <v>5.02525</v>
      </c>
      <c r="AZ60">
        <f t="shared" si="3"/>
        <v>-3</v>
      </c>
      <c r="BA60">
        <v>0</v>
      </c>
    </row>
    <row r="61" spans="2:53" ht="12.75">
      <c r="B61">
        <v>1988</v>
      </c>
      <c r="C61" t="s">
        <v>200</v>
      </c>
      <c r="D61">
        <v>32.441</v>
      </c>
      <c r="E61">
        <v>0</v>
      </c>
      <c r="F61">
        <v>0</v>
      </c>
      <c r="G61">
        <v>0</v>
      </c>
      <c r="H61">
        <v>0</v>
      </c>
      <c r="I61">
        <v>0</v>
      </c>
      <c r="J61">
        <v>0</v>
      </c>
      <c r="K61">
        <v>0</v>
      </c>
      <c r="L61">
        <v>0</v>
      </c>
      <c r="M61">
        <v>0</v>
      </c>
      <c r="N61">
        <v>1</v>
      </c>
      <c r="O61">
        <v>5.0045</v>
      </c>
      <c r="P61">
        <f t="shared" si="7"/>
        <v>-4.513999999999996</v>
      </c>
      <c r="Q61">
        <f t="shared" si="4"/>
        <v>20.37619599999996</v>
      </c>
      <c r="R61">
        <f t="shared" si="23"/>
        <v>16.18058202049265</v>
      </c>
      <c r="T61">
        <f t="shared" si="18"/>
        <v>-0.4914905816775662</v>
      </c>
      <c r="U61">
        <f t="shared" si="8"/>
        <v>26.27689264857656</v>
      </c>
      <c r="V61">
        <f t="shared" si="24"/>
        <v>37.99621943987253</v>
      </c>
      <c r="W61">
        <f t="shared" si="9"/>
        <v>1052.4184810000002</v>
      </c>
      <c r="Y61">
        <v>1</v>
      </c>
      <c r="Z61">
        <f t="shared" si="19"/>
        <v>-0.4914905816775662</v>
      </c>
      <c r="AA61">
        <f t="shared" si="10"/>
        <v>26.27689264857656</v>
      </c>
      <c r="AC61">
        <v>5.0045</v>
      </c>
      <c r="AD61">
        <f t="shared" si="25"/>
        <v>-0.4914905816775662</v>
      </c>
      <c r="AE61">
        <f t="shared" si="12"/>
        <v>26.27689264857656</v>
      </c>
      <c r="AH61">
        <v>5.0045</v>
      </c>
      <c r="AI61">
        <f t="shared" si="20"/>
        <v>-0.03601898836368958</v>
      </c>
      <c r="AJ61">
        <f t="shared" si="13"/>
        <v>25.903057657732795</v>
      </c>
      <c r="AL61">
        <v>5.0045</v>
      </c>
      <c r="AM61">
        <f t="shared" si="14"/>
        <v>-0.03601898836368958</v>
      </c>
      <c r="AN61">
        <f t="shared" si="15"/>
        <v>25.903057657732795</v>
      </c>
      <c r="AQ61">
        <f t="shared" si="21"/>
        <v>-0.4914905816775662</v>
      </c>
      <c r="AR61">
        <f t="shared" si="16"/>
        <v>26.27689264857656</v>
      </c>
      <c r="AS61">
        <f t="shared" si="1"/>
        <v>5.0045</v>
      </c>
      <c r="AT61">
        <f t="shared" si="2"/>
        <v>1</v>
      </c>
      <c r="AU61">
        <v>0</v>
      </c>
      <c r="AW61">
        <f t="shared" si="22"/>
        <v>-0.4914905816775662</v>
      </c>
      <c r="AX61">
        <f t="shared" si="17"/>
        <v>26.27689264857656</v>
      </c>
      <c r="AY61">
        <f t="shared" si="0"/>
        <v>5.0045</v>
      </c>
      <c r="AZ61">
        <f t="shared" si="3"/>
        <v>1</v>
      </c>
      <c r="BA61">
        <v>0</v>
      </c>
    </row>
    <row r="62" spans="2:53" ht="12.75">
      <c r="B62">
        <v>1988</v>
      </c>
      <c r="C62" t="s">
        <v>201</v>
      </c>
      <c r="D62">
        <v>29.159</v>
      </c>
      <c r="E62">
        <v>0</v>
      </c>
      <c r="F62">
        <v>0</v>
      </c>
      <c r="G62">
        <v>0</v>
      </c>
      <c r="H62">
        <v>0</v>
      </c>
      <c r="I62">
        <v>0</v>
      </c>
      <c r="J62">
        <v>0</v>
      </c>
      <c r="K62">
        <v>0</v>
      </c>
      <c r="L62">
        <v>0</v>
      </c>
      <c r="M62">
        <v>0</v>
      </c>
      <c r="N62">
        <v>3</v>
      </c>
      <c r="O62">
        <v>4.9785</v>
      </c>
      <c r="P62">
        <f t="shared" si="7"/>
        <v>-3.2820000000000036</v>
      </c>
      <c r="Q62">
        <f t="shared" si="4"/>
        <v>10.771524000000024</v>
      </c>
      <c r="R62">
        <f t="shared" si="23"/>
        <v>11.04182022840851</v>
      </c>
      <c r="T62">
        <f t="shared" si="18"/>
        <v>0.04092344606499876</v>
      </c>
      <c r="U62">
        <f t="shared" si="8"/>
        <v>26.317816094641557</v>
      </c>
      <c r="V62">
        <f t="shared" si="24"/>
        <v>8.072325984067845</v>
      </c>
      <c r="W62">
        <f t="shared" si="9"/>
        <v>850.2472809999999</v>
      </c>
      <c r="Y62">
        <v>3</v>
      </c>
      <c r="Z62">
        <f t="shared" si="19"/>
        <v>0.04092344606499876</v>
      </c>
      <c r="AA62">
        <f t="shared" si="10"/>
        <v>26.317816094641557</v>
      </c>
      <c r="AC62">
        <v>4.9785</v>
      </c>
      <c r="AD62">
        <f t="shared" si="25"/>
        <v>0.04092344606499876</v>
      </c>
      <c r="AE62">
        <f t="shared" si="12"/>
        <v>26.317816094641557</v>
      </c>
      <c r="AH62">
        <v>4.9785</v>
      </c>
      <c r="AI62">
        <f t="shared" si="20"/>
        <v>0.012881666859440803</v>
      </c>
      <c r="AJ62">
        <f t="shared" si="13"/>
        <v>25.915939324592237</v>
      </c>
      <c r="AL62">
        <v>4.9785</v>
      </c>
      <c r="AM62">
        <f t="shared" si="14"/>
        <v>0.012881666859440803</v>
      </c>
      <c r="AN62">
        <f t="shared" si="15"/>
        <v>25.915939324592237</v>
      </c>
      <c r="AQ62">
        <f t="shared" si="21"/>
        <v>0.04092344606499876</v>
      </c>
      <c r="AR62">
        <f t="shared" si="16"/>
        <v>26.317816094641557</v>
      </c>
      <c r="AS62">
        <f t="shared" si="1"/>
        <v>4.9785</v>
      </c>
      <c r="AT62">
        <f t="shared" si="2"/>
        <v>3</v>
      </c>
      <c r="AU62">
        <v>0</v>
      </c>
      <c r="AW62">
        <f t="shared" si="22"/>
        <v>0.04092344606499876</v>
      </c>
      <c r="AX62">
        <f t="shared" si="17"/>
        <v>26.317816094641557</v>
      </c>
      <c r="AY62">
        <f t="shared" si="0"/>
        <v>4.9785</v>
      </c>
      <c r="AZ62">
        <f t="shared" si="3"/>
        <v>3</v>
      </c>
      <c r="BA62">
        <v>0</v>
      </c>
    </row>
    <row r="63" spans="2:53" ht="12.75">
      <c r="B63">
        <v>1988</v>
      </c>
      <c r="C63" t="s">
        <v>202</v>
      </c>
      <c r="D63">
        <v>27.908</v>
      </c>
      <c r="E63">
        <v>0</v>
      </c>
      <c r="F63">
        <v>0</v>
      </c>
      <c r="G63">
        <v>0</v>
      </c>
      <c r="H63">
        <v>0</v>
      </c>
      <c r="I63">
        <v>0</v>
      </c>
      <c r="J63">
        <v>0</v>
      </c>
      <c r="K63">
        <v>0</v>
      </c>
      <c r="L63">
        <v>0</v>
      </c>
      <c r="M63">
        <v>0</v>
      </c>
      <c r="N63">
        <v>-8</v>
      </c>
      <c r="O63">
        <v>5.11325</v>
      </c>
      <c r="P63">
        <f t="shared" si="7"/>
        <v>-1.2509999999999977</v>
      </c>
      <c r="Q63">
        <f t="shared" si="4"/>
        <v>1.565000999999994</v>
      </c>
      <c r="R63">
        <f t="shared" si="23"/>
        <v>1.7713229545915175</v>
      </c>
      <c r="T63">
        <f t="shared" si="18"/>
        <v>0.07991057347649154</v>
      </c>
      <c r="U63">
        <f t="shared" si="8"/>
        <v>26.39772666811805</v>
      </c>
      <c r="V63">
        <f t="shared" si="24"/>
        <v>2.2809255369938097</v>
      </c>
      <c r="W63">
        <f t="shared" si="9"/>
        <v>778.8564640000001</v>
      </c>
      <c r="Y63">
        <v>-8</v>
      </c>
      <c r="Z63">
        <f t="shared" si="19"/>
        <v>0.07991057347649154</v>
      </c>
      <c r="AA63">
        <f t="shared" si="10"/>
        <v>26.39772666811805</v>
      </c>
      <c r="AC63">
        <v>5.11325</v>
      </c>
      <c r="AD63">
        <f t="shared" si="25"/>
        <v>0.07991057347649154</v>
      </c>
      <c r="AE63">
        <f t="shared" si="12"/>
        <v>26.39772666811805</v>
      </c>
      <c r="AH63">
        <v>5.11325</v>
      </c>
      <c r="AI63">
        <f t="shared" si="20"/>
        <v>-0.0010340281308244478</v>
      </c>
      <c r="AJ63">
        <f t="shared" si="13"/>
        <v>25.914905296461413</v>
      </c>
      <c r="AL63">
        <v>5.11325</v>
      </c>
      <c r="AM63">
        <f t="shared" si="14"/>
        <v>-0.0010340281308244478</v>
      </c>
      <c r="AN63">
        <f t="shared" si="15"/>
        <v>25.914905296461413</v>
      </c>
      <c r="AQ63">
        <f t="shared" si="21"/>
        <v>0.07991057347649154</v>
      </c>
      <c r="AR63">
        <f t="shared" si="16"/>
        <v>26.39772666811805</v>
      </c>
      <c r="AS63">
        <f t="shared" si="1"/>
        <v>5.11325</v>
      </c>
      <c r="AT63">
        <f t="shared" si="2"/>
        <v>-8</v>
      </c>
      <c r="AU63">
        <v>0</v>
      </c>
      <c r="AW63">
        <f t="shared" si="22"/>
        <v>0.07991057347649154</v>
      </c>
      <c r="AX63">
        <f t="shared" si="17"/>
        <v>26.39772666811805</v>
      </c>
      <c r="AY63">
        <f t="shared" si="0"/>
        <v>5.11325</v>
      </c>
      <c r="AZ63">
        <f t="shared" si="3"/>
        <v>-8</v>
      </c>
      <c r="BA63">
        <v>0</v>
      </c>
    </row>
    <row r="64" spans="2:53" ht="12.75">
      <c r="B64">
        <v>1988</v>
      </c>
      <c r="C64" t="s">
        <v>203</v>
      </c>
      <c r="D64">
        <v>30.195</v>
      </c>
      <c r="E64">
        <v>0</v>
      </c>
      <c r="F64">
        <v>0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0</v>
      </c>
      <c r="N64">
        <v>-1</v>
      </c>
      <c r="O64">
        <v>5.17</v>
      </c>
      <c r="P64">
        <f t="shared" si="7"/>
        <v>2.286999999999999</v>
      </c>
      <c r="Q64">
        <f t="shared" si="4"/>
        <v>5.230368999999995</v>
      </c>
      <c r="R64">
        <f t="shared" si="23"/>
        <v>8.750986609551468</v>
      </c>
      <c r="T64">
        <f t="shared" si="18"/>
        <v>-0.6712066543011282</v>
      </c>
      <c r="U64">
        <f t="shared" si="8"/>
        <v>25.726520013816923</v>
      </c>
      <c r="V64">
        <f t="shared" si="24"/>
        <v>19.96731338691871</v>
      </c>
      <c r="W64">
        <f t="shared" si="9"/>
        <v>911.738025</v>
      </c>
      <c r="Y64">
        <v>-1</v>
      </c>
      <c r="Z64">
        <f t="shared" si="19"/>
        <v>-0.6712066543011282</v>
      </c>
      <c r="AA64">
        <f t="shared" si="10"/>
        <v>25.726520013816923</v>
      </c>
      <c r="AC64">
        <v>5.17</v>
      </c>
      <c r="AD64">
        <f t="shared" si="25"/>
        <v>-0.6712066543011282</v>
      </c>
      <c r="AE64">
        <f t="shared" si="12"/>
        <v>25.726520013816923</v>
      </c>
      <c r="AH64">
        <v>5.17</v>
      </c>
      <c r="AI64">
        <f t="shared" si="20"/>
        <v>-0.015505811144389193</v>
      </c>
      <c r="AJ64">
        <f t="shared" si="13"/>
        <v>25.899399485317023</v>
      </c>
      <c r="AL64">
        <v>5.17</v>
      </c>
      <c r="AM64">
        <f t="shared" si="14"/>
        <v>-0.015505811144389193</v>
      </c>
      <c r="AN64">
        <f t="shared" si="15"/>
        <v>25.899399485317023</v>
      </c>
      <c r="AQ64">
        <f t="shared" si="21"/>
        <v>-0.6712066543011282</v>
      </c>
      <c r="AR64">
        <f t="shared" si="16"/>
        <v>25.726520013816923</v>
      </c>
      <c r="AS64">
        <f t="shared" si="1"/>
        <v>5.17</v>
      </c>
      <c r="AT64">
        <f t="shared" si="2"/>
        <v>-1</v>
      </c>
      <c r="AU64">
        <v>0</v>
      </c>
      <c r="AW64">
        <f t="shared" si="22"/>
        <v>-0.6712066543011282</v>
      </c>
      <c r="AX64">
        <f t="shared" si="17"/>
        <v>25.726520013816923</v>
      </c>
      <c r="AY64">
        <f t="shared" si="0"/>
        <v>5.17</v>
      </c>
      <c r="AZ64">
        <f t="shared" si="3"/>
        <v>-1</v>
      </c>
      <c r="BA64">
        <v>0</v>
      </c>
    </row>
    <row r="65" spans="2:53" ht="12.75">
      <c r="B65">
        <v>1989</v>
      </c>
      <c r="C65" t="s">
        <v>204</v>
      </c>
      <c r="D65">
        <v>32.674</v>
      </c>
      <c r="E65">
        <v>0</v>
      </c>
      <c r="F65">
        <v>0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0</v>
      </c>
      <c r="N65">
        <v>11</v>
      </c>
      <c r="O65">
        <v>5.215</v>
      </c>
      <c r="P65">
        <f t="shared" si="7"/>
        <v>2.478999999999999</v>
      </c>
      <c r="Q65">
        <f t="shared" si="4"/>
        <v>6.145440999999996</v>
      </c>
      <c r="R65">
        <f t="shared" si="23"/>
        <v>6.2820953903444225</v>
      </c>
      <c r="T65">
        <f t="shared" si="18"/>
        <v>-0.02741085824818941</v>
      </c>
      <c r="U65">
        <f t="shared" si="8"/>
        <v>25.699109155568735</v>
      </c>
      <c r="V65">
        <f t="shared" si="24"/>
        <v>48.64910229173108</v>
      </c>
      <c r="W65">
        <f t="shared" si="9"/>
        <v>1067.590276</v>
      </c>
      <c r="Y65">
        <v>11</v>
      </c>
      <c r="Z65">
        <f t="shared" si="19"/>
        <v>-0.02741085824818941</v>
      </c>
      <c r="AA65">
        <f t="shared" si="10"/>
        <v>25.699109155568735</v>
      </c>
      <c r="AC65">
        <v>5.215</v>
      </c>
      <c r="AD65">
        <f t="shared" si="25"/>
        <v>-0.02741085824818941</v>
      </c>
      <c r="AE65">
        <f t="shared" si="12"/>
        <v>25.699109155568735</v>
      </c>
      <c r="AH65">
        <v>5.215</v>
      </c>
      <c r="AI65">
        <f t="shared" si="20"/>
        <v>0.06309870049199212</v>
      </c>
      <c r="AJ65">
        <f t="shared" si="13"/>
        <v>25.962498185809014</v>
      </c>
      <c r="AL65">
        <v>5.215</v>
      </c>
      <c r="AM65">
        <f t="shared" si="14"/>
        <v>0.06309870049199212</v>
      </c>
      <c r="AN65">
        <f t="shared" si="15"/>
        <v>25.962498185809014</v>
      </c>
      <c r="AQ65">
        <f t="shared" si="21"/>
        <v>-0.02741085824818941</v>
      </c>
      <c r="AR65">
        <f t="shared" si="16"/>
        <v>25.699109155568735</v>
      </c>
      <c r="AS65">
        <f t="shared" si="1"/>
        <v>5.215</v>
      </c>
      <c r="AT65">
        <f t="shared" si="2"/>
        <v>11</v>
      </c>
      <c r="AU65">
        <v>0</v>
      </c>
      <c r="AW65">
        <f t="shared" si="22"/>
        <v>-0.02741085824818941</v>
      </c>
      <c r="AX65">
        <f t="shared" si="17"/>
        <v>25.699109155568735</v>
      </c>
      <c r="AY65">
        <f t="shared" si="0"/>
        <v>5.215</v>
      </c>
      <c r="AZ65">
        <f t="shared" si="3"/>
        <v>11</v>
      </c>
      <c r="BA65">
        <v>0</v>
      </c>
    </row>
    <row r="66" spans="2:53" ht="12.75">
      <c r="B66">
        <v>1989</v>
      </c>
      <c r="C66" t="s">
        <v>205</v>
      </c>
      <c r="D66">
        <v>33.553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  <c r="M66">
        <v>0</v>
      </c>
      <c r="N66">
        <v>3</v>
      </c>
      <c r="O66">
        <v>5.31425</v>
      </c>
      <c r="P66">
        <f t="shared" si="7"/>
        <v>0.8789999999999978</v>
      </c>
      <c r="Q66">
        <f t="shared" si="4"/>
        <v>0.7726409999999961</v>
      </c>
      <c r="R66">
        <f t="shared" si="23"/>
        <v>0.23692588956331395</v>
      </c>
      <c r="T66">
        <f t="shared" si="18"/>
        <v>0.39224966403368955</v>
      </c>
      <c r="U66">
        <f t="shared" si="8"/>
        <v>26.091358819602423</v>
      </c>
      <c r="V66">
        <f t="shared" si="24"/>
        <v>55.676089105004905</v>
      </c>
      <c r="W66">
        <f t="shared" si="9"/>
        <v>1125.8038089999998</v>
      </c>
      <c r="Y66">
        <v>3</v>
      </c>
      <c r="Z66">
        <f t="shared" si="19"/>
        <v>0.39224966403368955</v>
      </c>
      <c r="AA66">
        <f t="shared" si="10"/>
        <v>26.091358819602423</v>
      </c>
      <c r="AC66">
        <v>5.31425</v>
      </c>
      <c r="AD66">
        <f t="shared" si="25"/>
        <v>0.39224966403368955</v>
      </c>
      <c r="AE66">
        <f t="shared" si="12"/>
        <v>26.091358819602423</v>
      </c>
      <c r="AH66">
        <v>5.31425</v>
      </c>
      <c r="AI66">
        <f t="shared" si="20"/>
        <v>0.08418358877458218</v>
      </c>
      <c r="AJ66">
        <f t="shared" si="13"/>
        <v>26.046681774583597</v>
      </c>
      <c r="AL66">
        <v>5.31425</v>
      </c>
      <c r="AM66">
        <f t="shared" si="14"/>
        <v>0.08418358877458218</v>
      </c>
      <c r="AN66">
        <f t="shared" si="15"/>
        <v>26.046681774583597</v>
      </c>
      <c r="AQ66">
        <f t="shared" si="21"/>
        <v>0.39224966403368955</v>
      </c>
      <c r="AR66">
        <f t="shared" si="16"/>
        <v>26.091358819602423</v>
      </c>
      <c r="AS66">
        <f t="shared" si="1"/>
        <v>5.31425</v>
      </c>
      <c r="AT66">
        <f t="shared" si="2"/>
        <v>3</v>
      </c>
      <c r="AU66">
        <v>0</v>
      </c>
      <c r="AW66">
        <f t="shared" si="22"/>
        <v>0.39224966403368955</v>
      </c>
      <c r="AX66">
        <f t="shared" si="17"/>
        <v>26.091358819602423</v>
      </c>
      <c r="AY66">
        <f t="shared" si="0"/>
        <v>5.31425</v>
      </c>
      <c r="AZ66">
        <f t="shared" si="3"/>
        <v>3</v>
      </c>
      <c r="BA66">
        <v>0</v>
      </c>
    </row>
    <row r="67" spans="2:53" ht="12.75">
      <c r="B67">
        <v>1989</v>
      </c>
      <c r="C67" t="s">
        <v>206</v>
      </c>
      <c r="D67">
        <v>31.913</v>
      </c>
      <c r="E67">
        <v>0</v>
      </c>
      <c r="F67">
        <v>0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-1</v>
      </c>
      <c r="O67">
        <v>5.34075</v>
      </c>
      <c r="P67">
        <f t="shared" si="7"/>
        <v>-1.639999999999997</v>
      </c>
      <c r="Q67">
        <f t="shared" si="4"/>
        <v>2.68959999999999</v>
      </c>
      <c r="R67">
        <f t="shared" si="23"/>
        <v>2.4125508389279346</v>
      </c>
      <c r="T67">
        <f t="shared" si="18"/>
        <v>-0.08676117775535114</v>
      </c>
      <c r="U67">
        <f t="shared" si="8"/>
        <v>26.00459764184707</v>
      </c>
      <c r="V67">
        <f t="shared" si="24"/>
        <v>34.909218425827106</v>
      </c>
      <c r="W67">
        <f t="shared" si="9"/>
        <v>1018.439569</v>
      </c>
      <c r="Y67">
        <v>-1</v>
      </c>
      <c r="Z67">
        <f t="shared" si="19"/>
        <v>-0.08676117775535114</v>
      </c>
      <c r="AA67">
        <f t="shared" si="10"/>
        <v>26.00459764184707</v>
      </c>
      <c r="AC67">
        <v>5.34075</v>
      </c>
      <c r="AD67">
        <f t="shared" si="25"/>
        <v>-0.08676117775535114</v>
      </c>
      <c r="AE67">
        <f t="shared" si="12"/>
        <v>26.00459764184707</v>
      </c>
      <c r="AH67">
        <v>5.34075</v>
      </c>
      <c r="AI67">
        <f t="shared" si="20"/>
        <v>0.09500798385284454</v>
      </c>
      <c r="AJ67">
        <f t="shared" si="13"/>
        <v>26.141689758436442</v>
      </c>
      <c r="AL67">
        <v>5.34075</v>
      </c>
      <c r="AM67">
        <f t="shared" si="14"/>
        <v>0.09500798385284454</v>
      </c>
      <c r="AN67">
        <f t="shared" si="15"/>
        <v>26.141689758436442</v>
      </c>
      <c r="AQ67">
        <f t="shared" si="21"/>
        <v>-0.08676117775535114</v>
      </c>
      <c r="AR67">
        <f t="shared" si="16"/>
        <v>26.00459764184707</v>
      </c>
      <c r="AS67">
        <f t="shared" si="1"/>
        <v>5.34075</v>
      </c>
      <c r="AT67">
        <f t="shared" si="2"/>
        <v>-1</v>
      </c>
      <c r="AU67">
        <v>0</v>
      </c>
      <c r="AW67">
        <f t="shared" si="22"/>
        <v>-0.08676117775535114</v>
      </c>
      <c r="AX67">
        <f t="shared" si="17"/>
        <v>26.00459764184707</v>
      </c>
      <c r="AY67">
        <f t="shared" si="0"/>
        <v>5.34075</v>
      </c>
      <c r="AZ67">
        <f t="shared" si="3"/>
        <v>-1</v>
      </c>
      <c r="BA67">
        <v>0</v>
      </c>
    </row>
    <row r="68" spans="2:53" ht="12.75">
      <c r="B68">
        <v>1989</v>
      </c>
      <c r="C68" t="s">
        <v>207</v>
      </c>
      <c r="D68">
        <v>30.408</v>
      </c>
      <c r="E68">
        <v>0</v>
      </c>
      <c r="F68">
        <v>0</v>
      </c>
      <c r="G68">
        <v>0</v>
      </c>
      <c r="H68">
        <v>0</v>
      </c>
      <c r="I68">
        <v>0</v>
      </c>
      <c r="J68">
        <v>0</v>
      </c>
      <c r="K68">
        <v>0</v>
      </c>
      <c r="L68">
        <v>0</v>
      </c>
      <c r="M68">
        <v>0</v>
      </c>
      <c r="N68">
        <v>0</v>
      </c>
      <c r="O68">
        <v>5.375</v>
      </c>
      <c r="P68">
        <f t="shared" si="7"/>
        <v>-1.504999999999999</v>
      </c>
      <c r="Q68">
        <f t="shared" si="4"/>
        <v>2.265024999999997</v>
      </c>
      <c r="R68">
        <f t="shared" si="23"/>
        <v>2.42704633999216</v>
      </c>
      <c r="T68">
        <f t="shared" si="18"/>
        <v>0.05289805186095631</v>
      </c>
      <c r="U68">
        <f t="shared" si="8"/>
        <v>26.057495693708027</v>
      </c>
      <c r="V68">
        <f t="shared" si="24"/>
        <v>18.92688771906501</v>
      </c>
      <c r="W68">
        <f t="shared" si="9"/>
        <v>924.646464</v>
      </c>
      <c r="Y68">
        <v>0</v>
      </c>
      <c r="Z68">
        <f t="shared" si="19"/>
        <v>0.05289805186095631</v>
      </c>
      <c r="AA68">
        <f t="shared" si="10"/>
        <v>26.057495693708027</v>
      </c>
      <c r="AC68">
        <v>5.375</v>
      </c>
      <c r="AD68">
        <f t="shared" si="25"/>
        <v>0.05289805186095631</v>
      </c>
      <c r="AE68">
        <f t="shared" si="12"/>
        <v>26.057495693708027</v>
      </c>
      <c r="AH68">
        <v>5.375</v>
      </c>
      <c r="AI68">
        <f t="shared" si="20"/>
        <v>0.13453222951318103</v>
      </c>
      <c r="AJ68">
        <f t="shared" si="13"/>
        <v>26.276221987949622</v>
      </c>
      <c r="AL68">
        <v>5.375</v>
      </c>
      <c r="AM68">
        <f t="shared" si="14"/>
        <v>0.13453222951318103</v>
      </c>
      <c r="AN68">
        <f t="shared" si="15"/>
        <v>26.276221987949622</v>
      </c>
      <c r="AQ68">
        <f t="shared" si="21"/>
        <v>0.05289805186095631</v>
      </c>
      <c r="AR68">
        <f t="shared" si="16"/>
        <v>26.057495693708027</v>
      </c>
      <c r="AS68">
        <f t="shared" si="1"/>
        <v>5.375</v>
      </c>
      <c r="AT68">
        <f t="shared" si="2"/>
        <v>0</v>
      </c>
      <c r="AU68">
        <v>0</v>
      </c>
      <c r="AW68">
        <f t="shared" si="22"/>
        <v>0.05289805186095631</v>
      </c>
      <c r="AX68">
        <f t="shared" si="17"/>
        <v>26.057495693708027</v>
      </c>
      <c r="AY68">
        <f t="shared" si="0"/>
        <v>5.375</v>
      </c>
      <c r="AZ68">
        <f t="shared" si="3"/>
        <v>0</v>
      </c>
      <c r="BA68">
        <v>0</v>
      </c>
    </row>
    <row r="69" spans="2:53" ht="12.75">
      <c r="B69">
        <v>1990</v>
      </c>
      <c r="C69" t="s">
        <v>208</v>
      </c>
      <c r="D69">
        <v>32.309</v>
      </c>
      <c r="E69">
        <v>0</v>
      </c>
      <c r="F69">
        <v>0</v>
      </c>
      <c r="G69">
        <v>0</v>
      </c>
      <c r="H69">
        <v>0</v>
      </c>
      <c r="I69">
        <v>0</v>
      </c>
      <c r="J69">
        <v>0</v>
      </c>
      <c r="K69">
        <v>0</v>
      </c>
      <c r="L69">
        <v>0</v>
      </c>
      <c r="M69">
        <v>0</v>
      </c>
      <c r="N69">
        <v>-2</v>
      </c>
      <c r="O69">
        <v>5.49825</v>
      </c>
      <c r="P69">
        <f t="shared" si="7"/>
        <v>1.9009999999999962</v>
      </c>
      <c r="Q69">
        <f t="shared" si="4"/>
        <v>3.613800999999986</v>
      </c>
      <c r="R69">
        <f t="shared" si="23"/>
        <v>3.269170439752417</v>
      </c>
      <c r="T69">
        <f t="shared" si="18"/>
        <v>0.09291525647926804</v>
      </c>
      <c r="U69">
        <f t="shared" si="8"/>
        <v>26.150410950187297</v>
      </c>
      <c r="V69">
        <f t="shared" si="24"/>
        <v>37.92821908447291</v>
      </c>
      <c r="W69">
        <f t="shared" si="9"/>
        <v>1043.871481</v>
      </c>
      <c r="Y69">
        <v>-2</v>
      </c>
      <c r="Z69">
        <f t="shared" si="19"/>
        <v>0.09291525647926804</v>
      </c>
      <c r="AA69">
        <f t="shared" si="10"/>
        <v>26.150410950187297</v>
      </c>
      <c r="AC69">
        <v>5.49825</v>
      </c>
      <c r="AD69">
        <f t="shared" si="25"/>
        <v>0.09291525647926804</v>
      </c>
      <c r="AE69">
        <f t="shared" si="12"/>
        <v>26.150410950187297</v>
      </c>
      <c r="AH69">
        <v>5.49825</v>
      </c>
      <c r="AI69">
        <f t="shared" si="20"/>
        <v>0.12624115562099</v>
      </c>
      <c r="AJ69">
        <f t="shared" si="13"/>
        <v>26.40246314357061</v>
      </c>
      <c r="AL69">
        <v>5.49825</v>
      </c>
      <c r="AM69">
        <f t="shared" si="14"/>
        <v>0.12624115562099</v>
      </c>
      <c r="AN69">
        <f t="shared" si="15"/>
        <v>26.40246314357061</v>
      </c>
      <c r="AQ69">
        <f t="shared" si="21"/>
        <v>0.09291525647926804</v>
      </c>
      <c r="AR69">
        <f t="shared" si="16"/>
        <v>26.150410950187297</v>
      </c>
      <c r="AS69">
        <f t="shared" si="1"/>
        <v>5.49825</v>
      </c>
      <c r="AT69">
        <f t="shared" si="2"/>
        <v>-2</v>
      </c>
      <c r="AU69">
        <v>0</v>
      </c>
      <c r="AW69">
        <f t="shared" si="22"/>
        <v>0.09291525647926804</v>
      </c>
      <c r="AX69">
        <f t="shared" si="17"/>
        <v>26.150410950187297</v>
      </c>
      <c r="AY69">
        <f t="shared" si="0"/>
        <v>5.49825</v>
      </c>
      <c r="AZ69">
        <f t="shared" si="3"/>
        <v>-2</v>
      </c>
      <c r="BA69">
        <v>0</v>
      </c>
    </row>
    <row r="70" spans="2:53" ht="12.75">
      <c r="B70">
        <v>1990</v>
      </c>
      <c r="C70" t="s">
        <v>209</v>
      </c>
      <c r="D70">
        <v>32.664</v>
      </c>
      <c r="E70">
        <v>0</v>
      </c>
      <c r="F70">
        <v>0</v>
      </c>
      <c r="G70">
        <v>0</v>
      </c>
      <c r="H70">
        <v>0</v>
      </c>
      <c r="I70">
        <v>0</v>
      </c>
      <c r="J70">
        <v>0</v>
      </c>
      <c r="K70">
        <v>0</v>
      </c>
      <c r="L70">
        <v>0</v>
      </c>
      <c r="M70">
        <v>0</v>
      </c>
      <c r="N70">
        <v>16</v>
      </c>
      <c r="O70">
        <v>5.63675</v>
      </c>
      <c r="P70">
        <f t="shared" si="7"/>
        <v>0.355000000000004</v>
      </c>
      <c r="Q70">
        <f t="shared" si="4"/>
        <v>0.12602500000000283</v>
      </c>
      <c r="R70">
        <f t="shared" si="23"/>
        <v>0.27615877115047915</v>
      </c>
      <c r="T70">
        <f t="shared" si="18"/>
        <v>-0.17050810759728047</v>
      </c>
      <c r="U70">
        <f t="shared" si="8"/>
        <v>25.979902842590015</v>
      </c>
      <c r="V70">
        <f t="shared" si="24"/>
        <v>44.67715480969627</v>
      </c>
      <c r="W70">
        <f t="shared" si="9"/>
        <v>1066.9368960000002</v>
      </c>
      <c r="Y70">
        <v>16</v>
      </c>
      <c r="Z70">
        <f t="shared" si="19"/>
        <v>-0.17050810759728047</v>
      </c>
      <c r="AA70">
        <f t="shared" si="10"/>
        <v>25.979902842590015</v>
      </c>
      <c r="AC70">
        <v>5.63675</v>
      </c>
      <c r="AD70">
        <f t="shared" si="25"/>
        <v>-0.17050810759728047</v>
      </c>
      <c r="AE70">
        <f t="shared" si="12"/>
        <v>25.979902842590015</v>
      </c>
      <c r="AH70">
        <v>5.63675</v>
      </c>
      <c r="AI70">
        <f t="shared" si="20"/>
        <v>0.12374820497869776</v>
      </c>
      <c r="AJ70">
        <f t="shared" si="13"/>
        <v>26.526211348549307</v>
      </c>
      <c r="AL70">
        <v>5.63675</v>
      </c>
      <c r="AM70">
        <f t="shared" si="14"/>
        <v>0.12374820497869776</v>
      </c>
      <c r="AN70">
        <f t="shared" si="15"/>
        <v>26.526211348549307</v>
      </c>
      <c r="AQ70">
        <f t="shared" si="21"/>
        <v>-0.17050810759728047</v>
      </c>
      <c r="AR70">
        <f t="shared" si="16"/>
        <v>25.979902842590015</v>
      </c>
      <c r="AS70">
        <f t="shared" si="1"/>
        <v>5.63675</v>
      </c>
      <c r="AT70">
        <f t="shared" si="2"/>
        <v>16</v>
      </c>
      <c r="AU70">
        <v>0</v>
      </c>
      <c r="AW70">
        <f t="shared" si="22"/>
        <v>-0.17050810759728047</v>
      </c>
      <c r="AX70">
        <f t="shared" si="17"/>
        <v>25.979902842590015</v>
      </c>
      <c r="AY70">
        <f t="shared" si="0"/>
        <v>5.63675</v>
      </c>
      <c r="AZ70">
        <f t="shared" si="3"/>
        <v>16</v>
      </c>
      <c r="BA70">
        <v>0</v>
      </c>
    </row>
    <row r="71" spans="2:53" ht="12.75">
      <c r="B71">
        <v>1990</v>
      </c>
      <c r="C71" t="s">
        <v>210</v>
      </c>
      <c r="D71">
        <v>32.589</v>
      </c>
      <c r="E71">
        <v>0</v>
      </c>
      <c r="F71">
        <v>0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9</v>
      </c>
      <c r="O71">
        <v>5.8255</v>
      </c>
      <c r="P71">
        <f t="shared" si="7"/>
        <v>-0.07500000000000284</v>
      </c>
      <c r="Q71">
        <f t="shared" si="4"/>
        <v>0.0056250000000004265</v>
      </c>
      <c r="R71">
        <f t="shared" si="23"/>
        <v>0.3181127030776069</v>
      </c>
      <c r="T71">
        <f t="shared" si="18"/>
        <v>0.4890148074985298</v>
      </c>
      <c r="U71">
        <f t="shared" si="8"/>
        <v>26.468917650088546</v>
      </c>
      <c r="V71">
        <f t="shared" si="24"/>
        <v>37.45540796969769</v>
      </c>
      <c r="W71">
        <f t="shared" si="9"/>
        <v>1062.042921</v>
      </c>
      <c r="Y71">
        <v>9</v>
      </c>
      <c r="Z71">
        <f t="shared" si="19"/>
        <v>0.4890148074985298</v>
      </c>
      <c r="AA71">
        <f t="shared" si="10"/>
        <v>26.468917650088546</v>
      </c>
      <c r="AC71">
        <v>5.8255</v>
      </c>
      <c r="AD71">
        <f t="shared" si="25"/>
        <v>0.4890148074985298</v>
      </c>
      <c r="AE71">
        <f t="shared" si="12"/>
        <v>26.468917650088546</v>
      </c>
      <c r="AH71">
        <v>5.8255</v>
      </c>
      <c r="AI71">
        <f t="shared" si="20"/>
        <v>0.17183461845133202</v>
      </c>
      <c r="AJ71">
        <f t="shared" si="13"/>
        <v>26.69804596700064</v>
      </c>
      <c r="AL71">
        <v>5.8255</v>
      </c>
      <c r="AM71">
        <f t="shared" si="14"/>
        <v>0.17183461845133202</v>
      </c>
      <c r="AN71">
        <f t="shared" si="15"/>
        <v>26.69804596700064</v>
      </c>
      <c r="AQ71">
        <f t="shared" si="21"/>
        <v>0.4890148074985298</v>
      </c>
      <c r="AR71">
        <f t="shared" si="16"/>
        <v>26.468917650088546</v>
      </c>
      <c r="AS71">
        <f t="shared" si="1"/>
        <v>5.8255</v>
      </c>
      <c r="AT71">
        <f t="shared" si="2"/>
        <v>9</v>
      </c>
      <c r="AU71">
        <v>0</v>
      </c>
      <c r="AW71">
        <f t="shared" si="22"/>
        <v>0.4890148074985298</v>
      </c>
      <c r="AX71">
        <f t="shared" si="17"/>
        <v>26.468917650088546</v>
      </c>
      <c r="AY71">
        <f t="shared" si="0"/>
        <v>5.8255</v>
      </c>
      <c r="AZ71">
        <f t="shared" si="3"/>
        <v>9</v>
      </c>
      <c r="BA71">
        <v>0</v>
      </c>
    </row>
    <row r="72" spans="2:53" ht="12.75">
      <c r="B72">
        <v>1990</v>
      </c>
      <c r="C72" t="s">
        <v>211</v>
      </c>
      <c r="D72">
        <v>30.981</v>
      </c>
      <c r="E72">
        <v>0</v>
      </c>
      <c r="F72">
        <v>0</v>
      </c>
      <c r="G72">
        <v>0</v>
      </c>
      <c r="H72">
        <v>0</v>
      </c>
      <c r="I72">
        <v>0</v>
      </c>
      <c r="J72">
        <v>0</v>
      </c>
      <c r="K72">
        <v>0</v>
      </c>
      <c r="L72">
        <v>0</v>
      </c>
      <c r="M72">
        <v>0</v>
      </c>
      <c r="N72">
        <v>0</v>
      </c>
      <c r="O72">
        <v>5.85975</v>
      </c>
      <c r="P72">
        <f t="shared" si="7"/>
        <v>-1.607999999999997</v>
      </c>
      <c r="Q72">
        <f t="shared" si="4"/>
        <v>2.58566399999999</v>
      </c>
      <c r="R72">
        <f t="shared" si="23"/>
        <v>2.7789853686957278</v>
      </c>
      <c r="T72">
        <f t="shared" si="18"/>
        <v>0.059028904577163366</v>
      </c>
      <c r="U72">
        <f t="shared" si="8"/>
        <v>26.52794655466571</v>
      </c>
      <c r="V72">
        <f t="shared" si="24"/>
        <v>19.8296849870036</v>
      </c>
      <c r="W72">
        <f t="shared" si="9"/>
        <v>959.8223610000001</v>
      </c>
      <c r="Y72">
        <v>0</v>
      </c>
      <c r="Z72">
        <f t="shared" si="19"/>
        <v>0.059028904577163366</v>
      </c>
      <c r="AA72">
        <f t="shared" si="10"/>
        <v>26.52794655466571</v>
      </c>
      <c r="AC72">
        <v>5.85975</v>
      </c>
      <c r="AD72">
        <f t="shared" si="25"/>
        <v>0.059028904577163366</v>
      </c>
      <c r="AE72">
        <f t="shared" si="12"/>
        <v>26.52794655466571</v>
      </c>
      <c r="AH72">
        <v>5.85975</v>
      </c>
      <c r="AI72">
        <f t="shared" si="20"/>
        <v>0.22021325865348057</v>
      </c>
      <c r="AJ72">
        <f t="shared" si="13"/>
        <v>26.91825922565412</v>
      </c>
      <c r="AL72">
        <v>5.85975</v>
      </c>
      <c r="AM72">
        <f t="shared" si="14"/>
        <v>0.22021325865348057</v>
      </c>
      <c r="AN72">
        <f t="shared" si="15"/>
        <v>26.91825922565412</v>
      </c>
      <c r="AQ72">
        <f t="shared" si="21"/>
        <v>0.059028904577163366</v>
      </c>
      <c r="AR72">
        <f t="shared" si="16"/>
        <v>26.52794655466571</v>
      </c>
      <c r="AS72">
        <f t="shared" si="1"/>
        <v>5.85975</v>
      </c>
      <c r="AT72">
        <f t="shared" si="2"/>
        <v>0</v>
      </c>
      <c r="AU72">
        <v>0</v>
      </c>
      <c r="AW72">
        <f t="shared" si="22"/>
        <v>0.059028904577163366</v>
      </c>
      <c r="AX72">
        <f t="shared" si="17"/>
        <v>26.52794655466571</v>
      </c>
      <c r="AY72">
        <f t="shared" si="0"/>
        <v>5.85975</v>
      </c>
      <c r="AZ72">
        <f t="shared" si="3"/>
        <v>0</v>
      </c>
      <c r="BA72">
        <v>0</v>
      </c>
    </row>
    <row r="73" spans="2:53" ht="12.75">
      <c r="B73">
        <v>1991</v>
      </c>
      <c r="C73" t="s">
        <v>0</v>
      </c>
      <c r="D73">
        <v>29.23</v>
      </c>
      <c r="E73">
        <v>0</v>
      </c>
      <c r="F73">
        <v>0</v>
      </c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  <c r="M73">
        <v>0</v>
      </c>
      <c r="N73">
        <v>2</v>
      </c>
      <c r="O73">
        <v>5.83725</v>
      </c>
      <c r="P73">
        <f t="shared" si="7"/>
        <v>-1.7510000000000012</v>
      </c>
      <c r="Q73">
        <f t="shared" si="4"/>
        <v>3.0660010000000044</v>
      </c>
      <c r="R73">
        <f t="shared" si="23"/>
        <v>3.9548151195160584</v>
      </c>
      <c r="T73">
        <f t="shared" si="18"/>
        <v>0.23767169726831816</v>
      </c>
      <c r="U73">
        <f t="shared" si="8"/>
        <v>26.76561825193403</v>
      </c>
      <c r="V73">
        <f t="shared" si="24"/>
        <v>6.073177400200692</v>
      </c>
      <c r="W73">
        <f t="shared" si="9"/>
        <v>854.3929</v>
      </c>
      <c r="Y73">
        <v>2</v>
      </c>
      <c r="Z73">
        <f t="shared" si="19"/>
        <v>0.23767169726831816</v>
      </c>
      <c r="AA73">
        <f t="shared" si="10"/>
        <v>26.76561825193403</v>
      </c>
      <c r="AC73">
        <v>5.83725</v>
      </c>
      <c r="AD73">
        <f t="shared" si="25"/>
        <v>0.23767169726831816</v>
      </c>
      <c r="AE73">
        <f t="shared" si="12"/>
        <v>26.76561825193403</v>
      </c>
      <c r="AH73">
        <v>5.83725</v>
      </c>
      <c r="AI73">
        <f t="shared" si="20"/>
        <v>0.2885552091696285</v>
      </c>
      <c r="AJ73">
        <f t="shared" si="13"/>
        <v>27.206814434823748</v>
      </c>
      <c r="AL73">
        <v>5.83725</v>
      </c>
      <c r="AM73">
        <f t="shared" si="14"/>
        <v>0.2885552091696285</v>
      </c>
      <c r="AN73">
        <f t="shared" si="15"/>
        <v>27.206814434823748</v>
      </c>
      <c r="AQ73">
        <f t="shared" si="21"/>
        <v>0.23767169726831816</v>
      </c>
      <c r="AR73">
        <f t="shared" si="16"/>
        <v>26.76561825193403</v>
      </c>
      <c r="AS73">
        <f t="shared" si="1"/>
        <v>5.83725</v>
      </c>
      <c r="AT73">
        <f t="shared" si="2"/>
        <v>2</v>
      </c>
      <c r="AU73">
        <v>0</v>
      </c>
      <c r="AW73">
        <f t="shared" si="22"/>
        <v>0.23767169726831816</v>
      </c>
      <c r="AX73">
        <f t="shared" si="17"/>
        <v>26.76561825193403</v>
      </c>
      <c r="AY73">
        <f t="shared" si="0"/>
        <v>5.83725</v>
      </c>
      <c r="AZ73">
        <f t="shared" si="3"/>
        <v>2</v>
      </c>
      <c r="BA73">
        <v>0</v>
      </c>
    </row>
    <row r="74" spans="2:53" ht="12.75">
      <c r="B74">
        <v>1991</v>
      </c>
      <c r="C74" t="s">
        <v>1</v>
      </c>
      <c r="D74">
        <v>26.553</v>
      </c>
      <c r="E74">
        <v>0</v>
      </c>
      <c r="F74">
        <v>0</v>
      </c>
      <c r="G74">
        <v>0</v>
      </c>
      <c r="H74">
        <v>0</v>
      </c>
      <c r="I74">
        <v>0</v>
      </c>
      <c r="J74">
        <v>0</v>
      </c>
      <c r="K74">
        <v>0</v>
      </c>
      <c r="L74">
        <v>0</v>
      </c>
      <c r="M74">
        <v>0</v>
      </c>
      <c r="N74">
        <v>11</v>
      </c>
      <c r="O74">
        <v>5.8795</v>
      </c>
      <c r="P74">
        <f t="shared" si="7"/>
        <v>-2.6769999999999996</v>
      </c>
      <c r="Q74">
        <f t="shared" si="4"/>
        <v>7.1663289999999975</v>
      </c>
      <c r="R74">
        <f t="shared" si="23"/>
        <v>9.771839882706534</v>
      </c>
      <c r="T74">
        <f t="shared" si="18"/>
        <v>0.44899422307632175</v>
      </c>
      <c r="U74">
        <f t="shared" si="8"/>
        <v>27.21461247501035</v>
      </c>
      <c r="V74">
        <f t="shared" si="24"/>
        <v>0.43773106708932225</v>
      </c>
      <c r="W74">
        <f t="shared" si="9"/>
        <v>705.061809</v>
      </c>
      <c r="Y74">
        <v>11</v>
      </c>
      <c r="Z74">
        <f t="shared" si="19"/>
        <v>0.44899422307632175</v>
      </c>
      <c r="AA74">
        <f t="shared" si="10"/>
        <v>27.21461247501035</v>
      </c>
      <c r="AC74">
        <v>5.8795</v>
      </c>
      <c r="AD74">
        <f t="shared" si="25"/>
        <v>0.44899422307632175</v>
      </c>
      <c r="AE74">
        <f t="shared" si="12"/>
        <v>27.21461247501035</v>
      </c>
      <c r="AH74">
        <v>5.8795</v>
      </c>
      <c r="AI74">
        <f t="shared" si="20"/>
        <v>0.2580434442897156</v>
      </c>
      <c r="AJ74">
        <f t="shared" si="13"/>
        <v>27.464857879113463</v>
      </c>
      <c r="AL74">
        <v>5.8795</v>
      </c>
      <c r="AM74">
        <f t="shared" si="14"/>
        <v>0.2580434442897156</v>
      </c>
      <c r="AN74">
        <f t="shared" si="15"/>
        <v>27.464857879113463</v>
      </c>
      <c r="AQ74">
        <f t="shared" si="21"/>
        <v>0.44899422307632175</v>
      </c>
      <c r="AR74">
        <f t="shared" si="16"/>
        <v>27.21461247501035</v>
      </c>
      <c r="AS74">
        <f t="shared" si="1"/>
        <v>5.8795</v>
      </c>
      <c r="AT74">
        <f t="shared" si="2"/>
        <v>11</v>
      </c>
      <c r="AU74">
        <v>0</v>
      </c>
      <c r="AW74">
        <f t="shared" si="22"/>
        <v>0.44899422307632175</v>
      </c>
      <c r="AX74">
        <f t="shared" si="17"/>
        <v>27.21461247501035</v>
      </c>
      <c r="AY74">
        <f t="shared" si="0"/>
        <v>5.8795</v>
      </c>
      <c r="AZ74">
        <f t="shared" si="3"/>
        <v>11</v>
      </c>
      <c r="BA74">
        <v>0</v>
      </c>
    </row>
    <row r="75" spans="2:53" ht="12.75">
      <c r="B75">
        <v>1991</v>
      </c>
      <c r="C75" t="s">
        <v>2</v>
      </c>
      <c r="D75">
        <v>25.055</v>
      </c>
      <c r="E75">
        <v>0</v>
      </c>
      <c r="F75">
        <v>0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M75">
        <v>0</v>
      </c>
      <c r="N75">
        <v>7</v>
      </c>
      <c r="O75">
        <v>5.9325</v>
      </c>
      <c r="P75">
        <f t="shared" si="7"/>
        <v>-1.498000000000001</v>
      </c>
      <c r="Q75">
        <f t="shared" si="4"/>
        <v>2.2440040000000034</v>
      </c>
      <c r="R75">
        <f t="shared" si="23"/>
        <v>3.986219343352249</v>
      </c>
      <c r="T75">
        <f t="shared" si="18"/>
        <v>0.49855186342660407</v>
      </c>
      <c r="U75">
        <f t="shared" si="8"/>
        <v>27.713164338436957</v>
      </c>
      <c r="V75">
        <f t="shared" si="24"/>
        <v>7.065837650137989</v>
      </c>
      <c r="W75">
        <f t="shared" si="9"/>
        <v>627.753025</v>
      </c>
      <c r="Y75">
        <v>7</v>
      </c>
      <c r="Z75">
        <f t="shared" si="19"/>
        <v>0.49855186342660407</v>
      </c>
      <c r="AA75">
        <f t="shared" si="10"/>
        <v>27.713164338436957</v>
      </c>
      <c r="AC75">
        <v>5.9325</v>
      </c>
      <c r="AD75">
        <f t="shared" si="25"/>
        <v>0.49855186342660407</v>
      </c>
      <c r="AE75">
        <f t="shared" si="12"/>
        <v>27.713164338436957</v>
      </c>
      <c r="AH75">
        <v>5.9325</v>
      </c>
      <c r="AI75">
        <f t="shared" si="20"/>
        <v>0.20082160171492097</v>
      </c>
      <c r="AJ75">
        <f t="shared" si="13"/>
        <v>27.665679480828384</v>
      </c>
      <c r="AL75">
        <v>5.9325</v>
      </c>
      <c r="AM75">
        <f t="shared" si="14"/>
        <v>0.20082160171492097</v>
      </c>
      <c r="AN75">
        <f t="shared" si="15"/>
        <v>27.665679480828384</v>
      </c>
      <c r="AQ75">
        <f t="shared" si="21"/>
        <v>0.49855186342660407</v>
      </c>
      <c r="AR75">
        <f t="shared" si="16"/>
        <v>27.713164338436957</v>
      </c>
      <c r="AS75">
        <f t="shared" si="1"/>
        <v>5.9325</v>
      </c>
      <c r="AT75">
        <f t="shared" si="2"/>
        <v>7</v>
      </c>
      <c r="AU75">
        <v>0</v>
      </c>
      <c r="AW75">
        <f t="shared" si="22"/>
        <v>0.49855186342660407</v>
      </c>
      <c r="AX75">
        <f t="shared" si="17"/>
        <v>27.713164338436957</v>
      </c>
      <c r="AY75">
        <f t="shared" si="0"/>
        <v>5.9325</v>
      </c>
      <c r="AZ75">
        <f t="shared" si="3"/>
        <v>7</v>
      </c>
      <c r="BA75">
        <v>0</v>
      </c>
    </row>
    <row r="76" spans="2:53" ht="12.75">
      <c r="B76">
        <v>1991</v>
      </c>
      <c r="C76" t="s">
        <v>3</v>
      </c>
      <c r="D76">
        <v>24.604</v>
      </c>
      <c r="E76">
        <v>0</v>
      </c>
      <c r="F76">
        <v>0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  <c r="M76">
        <v>0</v>
      </c>
      <c r="N76">
        <v>4</v>
      </c>
      <c r="O76">
        <v>6.17475</v>
      </c>
      <c r="P76">
        <f t="shared" si="7"/>
        <v>-0.4510000000000005</v>
      </c>
      <c r="Q76">
        <f t="shared" si="4"/>
        <v>0.20340100000000047</v>
      </c>
      <c r="R76">
        <f t="shared" si="23"/>
        <v>0.4775597357210184</v>
      </c>
      <c r="T76">
        <f t="shared" si="18"/>
        <v>0.24005696995328657</v>
      </c>
      <c r="U76">
        <f t="shared" si="8"/>
        <v>27.953221308390244</v>
      </c>
      <c r="V76">
        <f t="shared" si="24"/>
        <v>11.217283372575263</v>
      </c>
      <c r="W76">
        <f t="shared" si="9"/>
        <v>605.356816</v>
      </c>
      <c r="Y76">
        <v>4</v>
      </c>
      <c r="Z76">
        <f t="shared" si="19"/>
        <v>0.24005696995328657</v>
      </c>
      <c r="AA76">
        <f t="shared" si="10"/>
        <v>27.953221308390244</v>
      </c>
      <c r="AC76">
        <v>6.17475</v>
      </c>
      <c r="AD76">
        <f t="shared" si="25"/>
        <v>0.24005696995328657</v>
      </c>
      <c r="AE76">
        <f t="shared" si="12"/>
        <v>27.953221308390244</v>
      </c>
      <c r="AH76">
        <v>6.17475</v>
      </c>
      <c r="AI76">
        <f t="shared" si="20"/>
        <v>0.18996227772853574</v>
      </c>
      <c r="AJ76">
        <f t="shared" si="13"/>
        <v>27.85564175855692</v>
      </c>
      <c r="AL76">
        <v>6.17475</v>
      </c>
      <c r="AM76">
        <f t="shared" si="14"/>
        <v>0.18996227772853574</v>
      </c>
      <c r="AN76">
        <f t="shared" si="15"/>
        <v>27.85564175855692</v>
      </c>
      <c r="AQ76">
        <f t="shared" si="21"/>
        <v>0.24005696995328657</v>
      </c>
      <c r="AR76">
        <f t="shared" si="16"/>
        <v>27.953221308390244</v>
      </c>
      <c r="AS76">
        <f t="shared" si="1"/>
        <v>6.17475</v>
      </c>
      <c r="AT76">
        <f t="shared" si="2"/>
        <v>4</v>
      </c>
      <c r="AU76">
        <v>0</v>
      </c>
      <c r="AW76">
        <f t="shared" si="22"/>
        <v>0.24005696995328657</v>
      </c>
      <c r="AX76">
        <f t="shared" si="17"/>
        <v>27.953221308390244</v>
      </c>
      <c r="AY76">
        <f t="shared" si="0"/>
        <v>6.17475</v>
      </c>
      <c r="AZ76">
        <f t="shared" si="3"/>
        <v>4</v>
      </c>
      <c r="BA76">
        <v>0</v>
      </c>
    </row>
    <row r="77" spans="2:53" ht="12.75">
      <c r="B77">
        <v>1992</v>
      </c>
      <c r="C77" t="s">
        <v>4</v>
      </c>
      <c r="D77">
        <v>24.547</v>
      </c>
      <c r="E77">
        <v>0</v>
      </c>
      <c r="F77">
        <v>0</v>
      </c>
      <c r="G77">
        <v>0</v>
      </c>
      <c r="H77">
        <v>0</v>
      </c>
      <c r="I77">
        <v>0</v>
      </c>
      <c r="J77">
        <v>0</v>
      </c>
      <c r="K77">
        <v>0</v>
      </c>
      <c r="L77">
        <v>0</v>
      </c>
      <c r="M77">
        <v>0</v>
      </c>
      <c r="N77">
        <v>12</v>
      </c>
      <c r="O77">
        <v>6.17875</v>
      </c>
      <c r="P77">
        <f t="shared" si="7"/>
        <v>-0.05699999999999861</v>
      </c>
      <c r="Q77">
        <f t="shared" si="4"/>
        <v>0.0032489999999998414</v>
      </c>
      <c r="R77">
        <f t="shared" si="23"/>
        <v>0.04493480578850519</v>
      </c>
      <c r="T77">
        <f t="shared" si="18"/>
        <v>-0.26897831442981285</v>
      </c>
      <c r="U77">
        <f t="shared" si="8"/>
        <v>27.68424299396043</v>
      </c>
      <c r="V77">
        <f t="shared" si="24"/>
        <v>9.84229360315381</v>
      </c>
      <c r="W77">
        <f t="shared" si="9"/>
        <v>602.555209</v>
      </c>
      <c r="Y77">
        <v>12</v>
      </c>
      <c r="Z77">
        <f t="shared" si="19"/>
        <v>-0.26897831442981285</v>
      </c>
      <c r="AA77">
        <f t="shared" si="10"/>
        <v>27.68424299396043</v>
      </c>
      <c r="AC77">
        <v>6.17875</v>
      </c>
      <c r="AD77">
        <f t="shared" si="25"/>
        <v>-0.26897831442981285</v>
      </c>
      <c r="AE77">
        <f t="shared" si="12"/>
        <v>27.68424299396043</v>
      </c>
      <c r="AH77">
        <v>6.17875</v>
      </c>
      <c r="AI77">
        <f t="shared" si="20"/>
        <v>0.1870348275819659</v>
      </c>
      <c r="AJ77">
        <f t="shared" si="13"/>
        <v>28.042676586138885</v>
      </c>
      <c r="AL77">
        <v>6.17875</v>
      </c>
      <c r="AM77">
        <f t="shared" si="14"/>
        <v>0.1870348275819659</v>
      </c>
      <c r="AN77">
        <f t="shared" si="15"/>
        <v>28.042676586138885</v>
      </c>
      <c r="AQ77">
        <f t="shared" si="21"/>
        <v>-0.26897831442981285</v>
      </c>
      <c r="AR77">
        <f t="shared" si="16"/>
        <v>27.68424299396043</v>
      </c>
      <c r="AS77">
        <f t="shared" si="1"/>
        <v>6.17875</v>
      </c>
      <c r="AT77">
        <f t="shared" si="2"/>
        <v>12</v>
      </c>
      <c r="AU77">
        <v>0</v>
      </c>
      <c r="AW77">
        <f t="shared" si="22"/>
        <v>-0.26897831442981285</v>
      </c>
      <c r="AX77">
        <f t="shared" si="17"/>
        <v>27.68424299396043</v>
      </c>
      <c r="AY77">
        <f aca="true" t="shared" si="26" ref="AY77:AY82">O77</f>
        <v>6.17875</v>
      </c>
      <c r="AZ77">
        <f t="shared" si="3"/>
        <v>12</v>
      </c>
      <c r="BA77">
        <v>0</v>
      </c>
    </row>
    <row r="78" spans="2:53" ht="12.75">
      <c r="B78">
        <v>1992</v>
      </c>
      <c r="C78" t="s">
        <v>5</v>
      </c>
      <c r="D78">
        <v>29.664</v>
      </c>
      <c r="E78">
        <v>0</v>
      </c>
      <c r="F78">
        <v>0</v>
      </c>
      <c r="G78">
        <v>0</v>
      </c>
      <c r="H78">
        <v>0</v>
      </c>
      <c r="I78">
        <v>0</v>
      </c>
      <c r="J78">
        <v>0</v>
      </c>
      <c r="K78">
        <v>0</v>
      </c>
      <c r="L78">
        <v>0</v>
      </c>
      <c r="M78">
        <v>0</v>
      </c>
      <c r="N78">
        <v>6</v>
      </c>
      <c r="O78">
        <v>6.08325</v>
      </c>
      <c r="P78">
        <f t="shared" si="7"/>
        <v>5.117000000000001</v>
      </c>
      <c r="Q78">
        <f t="shared" si="4"/>
        <v>26.183689000000008</v>
      </c>
      <c r="R78">
        <f t="shared" si="23"/>
        <v>19.374339653063757</v>
      </c>
      <c r="T78">
        <f t="shared" si="18"/>
        <v>0.7153707955958232</v>
      </c>
      <c r="U78">
        <f t="shared" si="8"/>
        <v>28.399613789556255</v>
      </c>
      <c r="V78">
        <f t="shared" si="24"/>
        <v>1.5986724891602968</v>
      </c>
      <c r="W78">
        <f t="shared" si="9"/>
        <v>879.9528960000001</v>
      </c>
      <c r="Y78">
        <v>6</v>
      </c>
      <c r="Z78">
        <f t="shared" si="19"/>
        <v>0.7153707955958232</v>
      </c>
      <c r="AA78">
        <f t="shared" si="10"/>
        <v>28.399613789556255</v>
      </c>
      <c r="AC78">
        <v>6.08325</v>
      </c>
      <c r="AD78">
        <f t="shared" si="25"/>
        <v>0.7153707955958232</v>
      </c>
      <c r="AE78">
        <f t="shared" si="12"/>
        <v>28.399613789556255</v>
      </c>
      <c r="AH78">
        <v>6.08325</v>
      </c>
      <c r="AI78">
        <f t="shared" si="20"/>
        <v>0.2912498363603857</v>
      </c>
      <c r="AJ78">
        <f t="shared" si="13"/>
        <v>28.33392642249927</v>
      </c>
      <c r="AL78">
        <v>6.08325</v>
      </c>
      <c r="AM78">
        <f t="shared" si="14"/>
        <v>0.2912498363603857</v>
      </c>
      <c r="AN78">
        <f t="shared" si="15"/>
        <v>28.33392642249927</v>
      </c>
      <c r="AQ78">
        <f t="shared" si="21"/>
        <v>0.7153707955958232</v>
      </c>
      <c r="AR78">
        <f t="shared" si="16"/>
        <v>28.399613789556255</v>
      </c>
      <c r="AS78">
        <f>O78</f>
        <v>6.08325</v>
      </c>
      <c r="AT78">
        <f>$N78</f>
        <v>6</v>
      </c>
      <c r="AU78">
        <v>0</v>
      </c>
      <c r="AW78">
        <f t="shared" si="22"/>
        <v>0.7153707955958232</v>
      </c>
      <c r="AX78">
        <f t="shared" si="17"/>
        <v>28.399613789556255</v>
      </c>
      <c r="AY78">
        <f t="shared" si="26"/>
        <v>6.08325</v>
      </c>
      <c r="AZ78">
        <f>$N78</f>
        <v>6</v>
      </c>
      <c r="BA78">
        <v>0</v>
      </c>
    </row>
    <row r="79" spans="2:53" ht="12.75">
      <c r="B79">
        <v>1992</v>
      </c>
      <c r="C79" t="s">
        <v>6</v>
      </c>
      <c r="D79">
        <v>30.681</v>
      </c>
      <c r="E79">
        <v>0</v>
      </c>
      <c r="F79">
        <v>0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M79">
        <v>0</v>
      </c>
      <c r="N79">
        <v>11</v>
      </c>
      <c r="O79">
        <v>5.93875</v>
      </c>
      <c r="P79">
        <f t="shared" si="7"/>
        <v>1.0169999999999995</v>
      </c>
      <c r="Q79">
        <f aca="true" t="shared" si="27" ref="Q79:Q134">P79^2</f>
        <v>1.034288999999999</v>
      </c>
      <c r="R79">
        <f aca="true" t="shared" si="28" ref="R79:R110">(P79-T79)^2</f>
        <v>0.1895576878108433</v>
      </c>
      <c r="T79">
        <f t="shared" si="18"/>
        <v>0.5816177681498201</v>
      </c>
      <c r="U79">
        <f t="shared" si="8"/>
        <v>28.981231557706074</v>
      </c>
      <c r="V79">
        <f aca="true" t="shared" si="29" ref="V79:V110">(D79-U79)^2</f>
        <v>2.8892127574183215</v>
      </c>
      <c r="W79">
        <f t="shared" si="9"/>
        <v>941.3237610000001</v>
      </c>
      <c r="Y79">
        <v>11</v>
      </c>
      <c r="Z79">
        <f t="shared" si="19"/>
        <v>0.5816177681498201</v>
      </c>
      <c r="AA79">
        <f t="shared" si="10"/>
        <v>28.981231557706074</v>
      </c>
      <c r="AC79">
        <v>5.93875</v>
      </c>
      <c r="AD79">
        <f t="shared" si="25"/>
        <v>0.5816177681498201</v>
      </c>
      <c r="AE79">
        <f t="shared" si="12"/>
        <v>28.981231557706074</v>
      </c>
      <c r="AH79">
        <v>5.93875</v>
      </c>
      <c r="AI79">
        <f t="shared" si="20"/>
        <v>0.24322788727856337</v>
      </c>
      <c r="AJ79">
        <f t="shared" si="13"/>
        <v>28.577154309777836</v>
      </c>
      <c r="AL79">
        <v>5.93875</v>
      </c>
      <c r="AM79">
        <f t="shared" si="14"/>
        <v>0.24322788727856337</v>
      </c>
      <c r="AN79">
        <f t="shared" si="15"/>
        <v>28.577154309777836</v>
      </c>
      <c r="AQ79">
        <f t="shared" si="21"/>
        <v>0.5816177681498201</v>
      </c>
      <c r="AR79">
        <f t="shared" si="16"/>
        <v>28.981231557706074</v>
      </c>
      <c r="AS79">
        <f>O79</f>
        <v>5.93875</v>
      </c>
      <c r="AT79">
        <f>$N79</f>
        <v>11</v>
      </c>
      <c r="AU79">
        <v>0</v>
      </c>
      <c r="AW79">
        <f t="shared" si="22"/>
        <v>0.5816177681498201</v>
      </c>
      <c r="AX79">
        <f t="shared" si="17"/>
        <v>28.981231557706074</v>
      </c>
      <c r="AY79">
        <f t="shared" si="26"/>
        <v>5.93875</v>
      </c>
      <c r="AZ79">
        <f>$N79</f>
        <v>11</v>
      </c>
      <c r="BA79">
        <v>0</v>
      </c>
    </row>
    <row r="80" spans="2:53" ht="12.75">
      <c r="B80">
        <v>1992</v>
      </c>
      <c r="C80" t="s">
        <v>7</v>
      </c>
      <c r="D80">
        <v>31.688</v>
      </c>
      <c r="E80">
        <v>0</v>
      </c>
      <c r="F80">
        <v>0</v>
      </c>
      <c r="G80">
        <v>0</v>
      </c>
      <c r="H80">
        <v>0</v>
      </c>
      <c r="I80">
        <v>0</v>
      </c>
      <c r="J80">
        <v>0</v>
      </c>
      <c r="K80">
        <v>0</v>
      </c>
      <c r="L80">
        <v>0</v>
      </c>
      <c r="M80">
        <v>0</v>
      </c>
      <c r="N80">
        <v>7</v>
      </c>
      <c r="O80">
        <v>5.94025</v>
      </c>
      <c r="P80">
        <f aca="true" t="shared" si="30" ref="P80:P134">D80-D79</f>
        <v>1.006999999999998</v>
      </c>
      <c r="Q80">
        <f t="shared" si="27"/>
        <v>1.0140489999999958</v>
      </c>
      <c r="R80">
        <f t="shared" si="28"/>
        <v>0.0785987885187584</v>
      </c>
      <c r="T80">
        <f t="shared" si="18"/>
        <v>0.726645245236041</v>
      </c>
      <c r="U80">
        <f aca="true" t="shared" si="31" ref="U80:U134">U79+T80</f>
        <v>29.707876802942117</v>
      </c>
      <c r="V80">
        <f t="shared" si="29"/>
        <v>3.920887875526727</v>
      </c>
      <c r="W80">
        <f aca="true" t="shared" si="32" ref="W80:W134">D80^2</f>
        <v>1004.129344</v>
      </c>
      <c r="Y80">
        <v>7</v>
      </c>
      <c r="Z80">
        <f t="shared" si="19"/>
        <v>0.726645245236041</v>
      </c>
      <c r="AA80">
        <f aca="true" t="shared" si="33" ref="AA80:AA134">AA79+Z80</f>
        <v>29.707876802942117</v>
      </c>
      <c r="AC80">
        <v>5.94025</v>
      </c>
      <c r="AD80">
        <f aca="true" t="shared" si="34" ref="AD80:AD111">constant+bmajor*($E80)+bdnet_tone*($N79-$N78)+bdMAhom*($AC79-$AC78)+ecrate*($AE79-(bhom*$AC78+bnet_tone*$N78+ecconstant))</f>
        <v>0.726645245236041</v>
      </c>
      <c r="AE80">
        <f aca="true" t="shared" si="35" ref="AE80:AE134">AE79+AD80</f>
        <v>29.707876802942117</v>
      </c>
      <c r="AH80">
        <v>5.94025</v>
      </c>
      <c r="AI80">
        <f t="shared" si="20"/>
        <v>0.14743004817066205</v>
      </c>
      <c r="AJ80">
        <f aca="true" t="shared" si="36" ref="AJ80:AJ134">AJ79+AI80</f>
        <v>28.724584357948498</v>
      </c>
      <c r="AL80">
        <v>5.94025</v>
      </c>
      <c r="AM80">
        <f aca="true" t="shared" si="37" ref="AM80:AM134">constant+ecrate*($AN79-(bhom*$AL78+ecconstant))</f>
        <v>0.14743004817066205</v>
      </c>
      <c r="AN80">
        <f aca="true" t="shared" si="38" ref="AN80:AN134">AN79+AM80</f>
        <v>28.724584357948498</v>
      </c>
      <c r="AQ80">
        <f t="shared" si="21"/>
        <v>0.726645245236041</v>
      </c>
      <c r="AR80">
        <f aca="true" t="shared" si="39" ref="AR80:AR134">AR79+AQ80</f>
        <v>29.707876802942117</v>
      </c>
      <c r="AS80">
        <f>O80</f>
        <v>5.94025</v>
      </c>
      <c r="AT80">
        <f>$N80</f>
        <v>7</v>
      </c>
      <c r="AU80">
        <v>0</v>
      </c>
      <c r="AW80">
        <f t="shared" si="22"/>
        <v>0.726645245236041</v>
      </c>
      <c r="AX80">
        <f aca="true" t="shared" si="40" ref="AX80:AX134">AX79+AW80</f>
        <v>29.707876802942117</v>
      </c>
      <c r="AY80">
        <f t="shared" si="26"/>
        <v>5.94025</v>
      </c>
      <c r="AZ80">
        <f>$N80</f>
        <v>7</v>
      </c>
      <c r="BA80">
        <v>0</v>
      </c>
    </row>
    <row r="81" spans="2:53" ht="12.75">
      <c r="B81">
        <v>1993</v>
      </c>
      <c r="C81" t="s">
        <v>8</v>
      </c>
      <c r="D81">
        <v>31.232</v>
      </c>
      <c r="E81">
        <v>0</v>
      </c>
      <c r="F81">
        <v>0</v>
      </c>
      <c r="G81">
        <v>0</v>
      </c>
      <c r="H81">
        <v>0</v>
      </c>
      <c r="I81">
        <v>0</v>
      </c>
      <c r="J81">
        <v>0</v>
      </c>
      <c r="K81">
        <v>0</v>
      </c>
      <c r="L81">
        <v>0</v>
      </c>
      <c r="M81">
        <v>0</v>
      </c>
      <c r="N81">
        <v>12</v>
      </c>
      <c r="O81">
        <v>5.971</v>
      </c>
      <c r="P81">
        <f t="shared" si="30"/>
        <v>-0.4559999999999995</v>
      </c>
      <c r="Q81">
        <f t="shared" si="27"/>
        <v>0.20793599999999957</v>
      </c>
      <c r="R81">
        <f t="shared" si="28"/>
        <v>0.24909143973866213</v>
      </c>
      <c r="T81">
        <f aca="true" t="shared" si="41" ref="T81:T134">constant+bmajor*($E81)+bdnet_tone*($N80-$N79)+bdMAhom*($O80-$O79)+ecrate*($U80-(bhom*$O79+bnet_tone*$N79+ecconstant))</f>
        <v>0.043090612753498514</v>
      </c>
      <c r="U81">
        <f t="shared" si="31"/>
        <v>29.750967415695616</v>
      </c>
      <c r="V81">
        <f t="shared" si="29"/>
        <v>2.1934575157713208</v>
      </c>
      <c r="W81">
        <f t="shared" si="32"/>
        <v>975.437824</v>
      </c>
      <c r="Y81">
        <v>12</v>
      </c>
      <c r="Z81">
        <f aca="true" t="shared" si="42" ref="Z81:Z134">constant+bmajor*($E81)+bdnet_tone*($Y80-$Y79)+bdMAhom*($O80-$O79)+ecrate*($AA80-(bhom*$O79+bnet_tone*$Y79+ecconstant))</f>
        <v>0.043090612753498514</v>
      </c>
      <c r="AA81">
        <f t="shared" si="33"/>
        <v>29.750967415695616</v>
      </c>
      <c r="AC81">
        <v>5.971</v>
      </c>
      <c r="AD81">
        <f t="shared" si="34"/>
        <v>0.043090612753498514</v>
      </c>
      <c r="AE81">
        <f t="shared" si="35"/>
        <v>29.750967415695616</v>
      </c>
      <c r="AH81">
        <v>5.971</v>
      </c>
      <c r="AI81">
        <f aca="true" t="shared" si="43" ref="AI81:AI134">constant+ecrate*($AJ80-(bhom*$AH79+ecconstant))</f>
        <v>0.040558788570741945</v>
      </c>
      <c r="AJ81">
        <f t="shared" si="36"/>
        <v>28.76514314651924</v>
      </c>
      <c r="AL81">
        <v>5.971</v>
      </c>
      <c r="AM81">
        <f t="shared" si="37"/>
        <v>0.040558788570741945</v>
      </c>
      <c r="AN81">
        <f t="shared" si="38"/>
        <v>28.76514314651924</v>
      </c>
      <c r="AQ81">
        <f aca="true" t="shared" si="44" ref="AQ81:AQ134">constant+bmajor*($AU81)+bdnet_tone*($AT80-$AT79)+bdMAhom*($AS80-$AS79)+ecrate*($AR80-(bhom*$AS79+bnet_tone*$AT79+ecconstant))</f>
        <v>0.043090612753498514</v>
      </c>
      <c r="AR81">
        <f t="shared" si="39"/>
        <v>29.750967415695616</v>
      </c>
      <c r="AS81">
        <f>O81</f>
        <v>5.971</v>
      </c>
      <c r="AT81">
        <f>$N81</f>
        <v>12</v>
      </c>
      <c r="AU81">
        <v>0</v>
      </c>
      <c r="AW81">
        <f aca="true" t="shared" si="45" ref="AW81:AW134">constant+bmajor*($BA81)+bdnet_tone*($AZ80-$AZ79)+bdMAhom*($AY80-$AY79)+ecrate*($AX80-(bhom*$AY79+bnet_tone*$AZ79+ecconstant))</f>
        <v>0.043090612753498514</v>
      </c>
      <c r="AX81">
        <f t="shared" si="40"/>
        <v>29.750967415695616</v>
      </c>
      <c r="AY81">
        <f t="shared" si="26"/>
        <v>5.971</v>
      </c>
      <c r="AZ81">
        <f>$N81</f>
        <v>12</v>
      </c>
      <c r="BA81">
        <v>0</v>
      </c>
    </row>
    <row r="82" spans="2:53" ht="12.75">
      <c r="B82">
        <v>1993</v>
      </c>
      <c r="C82" t="s">
        <v>9</v>
      </c>
      <c r="D82">
        <v>32.07</v>
      </c>
      <c r="E82">
        <v>0</v>
      </c>
      <c r="F82">
        <v>0</v>
      </c>
      <c r="G82">
        <v>0</v>
      </c>
      <c r="H82">
        <v>0</v>
      </c>
      <c r="I82">
        <v>0</v>
      </c>
      <c r="J82">
        <v>0</v>
      </c>
      <c r="K82">
        <v>0</v>
      </c>
      <c r="L82">
        <v>0</v>
      </c>
      <c r="M82">
        <v>0</v>
      </c>
      <c r="N82">
        <v>2</v>
      </c>
      <c r="O82">
        <v>6.0705</v>
      </c>
      <c r="P82">
        <f t="shared" si="30"/>
        <v>0.838000000000001</v>
      </c>
      <c r="Q82">
        <f t="shared" si="27"/>
        <v>0.7022440000000016</v>
      </c>
      <c r="R82">
        <f t="shared" si="28"/>
        <v>0.46905831585707797</v>
      </c>
      <c r="T82">
        <f t="shared" si="41"/>
        <v>0.1531216780645801</v>
      </c>
      <c r="U82">
        <f t="shared" si="31"/>
        <v>29.904089093760195</v>
      </c>
      <c r="V82">
        <f t="shared" si="29"/>
        <v>4.691170053768534</v>
      </c>
      <c r="W82">
        <f t="shared" si="32"/>
        <v>1028.4849</v>
      </c>
      <c r="Y82">
        <v>2</v>
      </c>
      <c r="Z82">
        <f t="shared" si="42"/>
        <v>0.1531216780645801</v>
      </c>
      <c r="AA82">
        <f t="shared" si="33"/>
        <v>29.904089093760195</v>
      </c>
      <c r="AC82">
        <v>6.0705</v>
      </c>
      <c r="AD82">
        <f t="shared" si="34"/>
        <v>0.1531216780645801</v>
      </c>
      <c r="AE82">
        <f t="shared" si="35"/>
        <v>29.904089093760195</v>
      </c>
      <c r="AH82">
        <v>6.0705</v>
      </c>
      <c r="AI82">
        <f t="shared" si="43"/>
        <v>0.034402698274076014</v>
      </c>
      <c r="AJ82">
        <f t="shared" si="36"/>
        <v>28.799545844793315</v>
      </c>
      <c r="AL82">
        <v>6.0705</v>
      </c>
      <c r="AM82">
        <f t="shared" si="37"/>
        <v>0.034402698274076014</v>
      </c>
      <c r="AN82">
        <f t="shared" si="38"/>
        <v>28.799545844793315</v>
      </c>
      <c r="AQ82">
        <f t="shared" si="44"/>
        <v>0.1531216780645801</v>
      </c>
      <c r="AR82">
        <f t="shared" si="39"/>
        <v>29.904089093760195</v>
      </c>
      <c r="AS82">
        <f>O82</f>
        <v>6.0705</v>
      </c>
      <c r="AT82">
        <f>$N82</f>
        <v>2</v>
      </c>
      <c r="AU82">
        <v>0</v>
      </c>
      <c r="AW82">
        <f t="shared" si="45"/>
        <v>0.1531216780645801</v>
      </c>
      <c r="AX82">
        <f t="shared" si="40"/>
        <v>29.904089093760195</v>
      </c>
      <c r="AY82">
        <f t="shared" si="26"/>
        <v>6.0705</v>
      </c>
      <c r="AZ82">
        <f>$N82</f>
        <v>2</v>
      </c>
      <c r="BA82">
        <v>0</v>
      </c>
    </row>
    <row r="83" spans="2:53" ht="12.75">
      <c r="B83">
        <v>1993</v>
      </c>
      <c r="C83" t="s">
        <v>10</v>
      </c>
      <c r="D83">
        <v>33.837</v>
      </c>
      <c r="E83">
        <v>0</v>
      </c>
      <c r="F83">
        <v>0</v>
      </c>
      <c r="G83">
        <v>0</v>
      </c>
      <c r="H83">
        <v>0</v>
      </c>
      <c r="I83">
        <v>0</v>
      </c>
      <c r="J83">
        <v>0</v>
      </c>
      <c r="K83">
        <v>0</v>
      </c>
      <c r="L83">
        <v>0</v>
      </c>
      <c r="M83">
        <v>0</v>
      </c>
      <c r="N83">
        <v>14</v>
      </c>
      <c r="O83">
        <v>6.16075</v>
      </c>
      <c r="P83">
        <f t="shared" si="30"/>
        <v>1.767000000000003</v>
      </c>
      <c r="Q83">
        <f t="shared" si="27"/>
        <v>3.1222890000000105</v>
      </c>
      <c r="R83">
        <f t="shared" si="28"/>
        <v>4.510110499740202</v>
      </c>
      <c r="T83">
        <f t="shared" si="41"/>
        <v>-0.35670207414792277</v>
      </c>
      <c r="U83">
        <f t="shared" si="31"/>
        <v>29.547387019612273</v>
      </c>
      <c r="V83">
        <f t="shared" si="29"/>
        <v>18.400779521510906</v>
      </c>
      <c r="W83">
        <f t="shared" si="32"/>
        <v>1144.9425690000003</v>
      </c>
      <c r="Y83">
        <v>14</v>
      </c>
      <c r="Z83">
        <f t="shared" si="42"/>
        <v>-0.35670207414792277</v>
      </c>
      <c r="AA83">
        <f t="shared" si="33"/>
        <v>29.547387019612273</v>
      </c>
      <c r="AC83">
        <v>6.16075</v>
      </c>
      <c r="AD83">
        <f t="shared" si="34"/>
        <v>-0.35670207414792277</v>
      </c>
      <c r="AE83">
        <f t="shared" si="35"/>
        <v>29.547387019612273</v>
      </c>
      <c r="AH83">
        <v>8.16075</v>
      </c>
      <c r="AI83">
        <f t="shared" si="43"/>
        <v>0.04579084117198925</v>
      </c>
      <c r="AJ83">
        <f t="shared" si="36"/>
        <v>28.845336685965304</v>
      </c>
      <c r="AL83">
        <v>6.16075</v>
      </c>
      <c r="AM83">
        <f t="shared" si="37"/>
        <v>0.04579084117198925</v>
      </c>
      <c r="AN83">
        <f t="shared" si="38"/>
        <v>28.845336685965304</v>
      </c>
      <c r="AQ83">
        <f t="shared" si="44"/>
        <v>-0.35670207414792277</v>
      </c>
      <c r="AR83">
        <f t="shared" si="39"/>
        <v>29.547387019612273</v>
      </c>
      <c r="AS83">
        <f>$O83+2</f>
        <v>8.16075</v>
      </c>
      <c r="AT83">
        <f>$N83+50</f>
        <v>64</v>
      </c>
      <c r="AU83">
        <v>0</v>
      </c>
      <c r="AW83">
        <f t="shared" si="45"/>
        <v>-0.35670207414792277</v>
      </c>
      <c r="AX83">
        <f t="shared" si="40"/>
        <v>29.547387019612273</v>
      </c>
      <c r="AY83">
        <f>$O83-2</f>
        <v>4.16075</v>
      </c>
      <c r="AZ83">
        <f>$N83-50</f>
        <v>-36</v>
      </c>
      <c r="BA83">
        <v>0</v>
      </c>
    </row>
    <row r="84" spans="2:53" ht="12.75">
      <c r="B84">
        <v>1993</v>
      </c>
      <c r="C84" t="s">
        <v>11</v>
      </c>
      <c r="D84">
        <v>33.084</v>
      </c>
      <c r="E84">
        <v>0</v>
      </c>
      <c r="F84">
        <v>0</v>
      </c>
      <c r="G84">
        <v>0</v>
      </c>
      <c r="H84">
        <v>0</v>
      </c>
      <c r="I84">
        <v>0</v>
      </c>
      <c r="J84">
        <v>0</v>
      </c>
      <c r="K84">
        <v>0</v>
      </c>
      <c r="L84">
        <v>0</v>
      </c>
      <c r="M84">
        <v>0</v>
      </c>
      <c r="N84">
        <v>2</v>
      </c>
      <c r="O84">
        <v>6.1325</v>
      </c>
      <c r="P84">
        <f t="shared" si="30"/>
        <v>-0.7530000000000001</v>
      </c>
      <c r="Q84">
        <f t="shared" si="27"/>
        <v>0.5670090000000002</v>
      </c>
      <c r="R84">
        <f t="shared" si="28"/>
        <v>0.9439240427312081</v>
      </c>
      <c r="T84">
        <f t="shared" si="41"/>
        <v>0.21855753444209772</v>
      </c>
      <c r="U84">
        <f t="shared" si="31"/>
        <v>29.76594455405437</v>
      </c>
      <c r="V84">
        <f t="shared" si="29"/>
        <v>11.009491942369465</v>
      </c>
      <c r="W84">
        <f t="shared" si="32"/>
        <v>1094.5510560000002</v>
      </c>
      <c r="Y84">
        <v>14</v>
      </c>
      <c r="Z84">
        <f t="shared" si="42"/>
        <v>0.21855753444209772</v>
      </c>
      <c r="AA84">
        <f t="shared" si="33"/>
        <v>29.76594455405437</v>
      </c>
      <c r="AC84">
        <v>6.16075</v>
      </c>
      <c r="AD84">
        <f t="shared" si="34"/>
        <v>0.21855753444209772</v>
      </c>
      <c r="AE84">
        <f t="shared" si="35"/>
        <v>29.76594455405437</v>
      </c>
      <c r="AH84">
        <v>8.1325</v>
      </c>
      <c r="AI84">
        <f t="shared" si="43"/>
        <v>0.09395186727657143</v>
      </c>
      <c r="AJ84">
        <f t="shared" si="36"/>
        <v>28.939288553241877</v>
      </c>
      <c r="AL84">
        <v>6.1325</v>
      </c>
      <c r="AM84">
        <f t="shared" si="37"/>
        <v>0.09395186727657143</v>
      </c>
      <c r="AN84">
        <f t="shared" si="38"/>
        <v>28.939288553241877</v>
      </c>
      <c r="AQ84">
        <f t="shared" si="44"/>
        <v>-2.582860465557902</v>
      </c>
      <c r="AR84">
        <f t="shared" si="39"/>
        <v>26.96452655405437</v>
      </c>
      <c r="AS84">
        <f aca="true" t="shared" si="46" ref="AS84:AS134">$O84+2</f>
        <v>8.1325</v>
      </c>
      <c r="AT84">
        <f aca="true" t="shared" si="47" ref="AT84:AT134">$N84+50</f>
        <v>52</v>
      </c>
      <c r="AU84">
        <v>0</v>
      </c>
      <c r="AW84">
        <f t="shared" si="45"/>
        <v>3.0199755344420973</v>
      </c>
      <c r="AX84">
        <f t="shared" si="40"/>
        <v>32.56736255405437</v>
      </c>
      <c r="AY84">
        <f aca="true" t="shared" si="48" ref="AY84:AY134">$O84-2</f>
        <v>4.1325</v>
      </c>
      <c r="AZ84">
        <f aca="true" t="shared" si="49" ref="AZ84:AZ134">$N84-50</f>
        <v>-48</v>
      </c>
      <c r="BA84">
        <v>0</v>
      </c>
    </row>
    <row r="85" spans="2:53" ht="12.75">
      <c r="B85">
        <v>1994</v>
      </c>
      <c r="C85" t="s">
        <v>12</v>
      </c>
      <c r="D85">
        <v>31.259</v>
      </c>
      <c r="E85">
        <v>0</v>
      </c>
      <c r="F85">
        <v>0</v>
      </c>
      <c r="G85">
        <v>0</v>
      </c>
      <c r="H85">
        <v>0</v>
      </c>
      <c r="I85">
        <v>0</v>
      </c>
      <c r="J85">
        <v>0</v>
      </c>
      <c r="K85">
        <v>0</v>
      </c>
      <c r="L85">
        <v>0</v>
      </c>
      <c r="M85">
        <v>0</v>
      </c>
      <c r="N85">
        <v>0</v>
      </c>
      <c r="O85">
        <v>6.14725</v>
      </c>
      <c r="P85">
        <f t="shared" si="30"/>
        <v>-1.8250000000000028</v>
      </c>
      <c r="Q85">
        <f t="shared" si="27"/>
        <v>3.33062500000001</v>
      </c>
      <c r="R85">
        <f t="shared" si="28"/>
        <v>3.5057237683644678</v>
      </c>
      <c r="T85">
        <f t="shared" si="41"/>
        <v>0.04735780991894195</v>
      </c>
      <c r="U85">
        <f t="shared" si="31"/>
        <v>29.813302363973314</v>
      </c>
      <c r="V85">
        <f t="shared" si="29"/>
        <v>2.0900416548131497</v>
      </c>
      <c r="W85">
        <f t="shared" si="32"/>
        <v>977.125081</v>
      </c>
      <c r="Y85">
        <v>14</v>
      </c>
      <c r="Z85">
        <f t="shared" si="42"/>
        <v>0.43732900991894197</v>
      </c>
      <c r="AA85">
        <f t="shared" si="33"/>
        <v>30.203273563973312</v>
      </c>
      <c r="AC85">
        <v>6.16075</v>
      </c>
      <c r="AD85">
        <f t="shared" si="34"/>
        <v>-0.015163649331057794</v>
      </c>
      <c r="AE85">
        <f t="shared" si="35"/>
        <v>29.750780904723314</v>
      </c>
      <c r="AH85">
        <v>8.14725</v>
      </c>
      <c r="AI85">
        <f t="shared" si="43"/>
        <v>1.2555316310371951</v>
      </c>
      <c r="AJ85">
        <f t="shared" si="36"/>
        <v>30.19482018427907</v>
      </c>
      <c r="AL85">
        <v>6.14725</v>
      </c>
      <c r="AM85">
        <f t="shared" si="37"/>
        <v>0.12858717076519602</v>
      </c>
      <c r="AN85">
        <f t="shared" si="38"/>
        <v>29.067875724007074</v>
      </c>
      <c r="AQ85">
        <f t="shared" si="44"/>
        <v>3.0468807232689414</v>
      </c>
      <c r="AR85">
        <f t="shared" si="39"/>
        <v>30.01140727732331</v>
      </c>
      <c r="AS85">
        <f t="shared" si="46"/>
        <v>8.14725</v>
      </c>
      <c r="AT85">
        <f t="shared" si="47"/>
        <v>50</v>
      </c>
      <c r="AU85">
        <v>0</v>
      </c>
      <c r="AW85">
        <f t="shared" si="45"/>
        <v>-2.952165103431058</v>
      </c>
      <c r="AX85">
        <f t="shared" si="40"/>
        <v>29.615197450623313</v>
      </c>
      <c r="AY85">
        <f t="shared" si="48"/>
        <v>4.14725</v>
      </c>
      <c r="AZ85">
        <f t="shared" si="49"/>
        <v>-50</v>
      </c>
      <c r="BA85">
        <v>0</v>
      </c>
    </row>
    <row r="86" spans="2:53" ht="12.75">
      <c r="B86">
        <v>1994</v>
      </c>
      <c r="C86" t="s">
        <v>13</v>
      </c>
      <c r="D86">
        <v>28.681</v>
      </c>
      <c r="E86">
        <v>0</v>
      </c>
      <c r="F86">
        <v>0</v>
      </c>
      <c r="G86">
        <v>0</v>
      </c>
      <c r="H86">
        <v>0</v>
      </c>
      <c r="I86">
        <v>0</v>
      </c>
      <c r="J86">
        <v>0</v>
      </c>
      <c r="K86">
        <v>0</v>
      </c>
      <c r="L86">
        <v>0</v>
      </c>
      <c r="M86">
        <v>0</v>
      </c>
      <c r="N86">
        <v>-1</v>
      </c>
      <c r="O86">
        <v>6.07825</v>
      </c>
      <c r="P86">
        <f t="shared" si="30"/>
        <v>-2.5779999999999994</v>
      </c>
      <c r="Q86">
        <f t="shared" si="27"/>
        <v>6.6460839999999965</v>
      </c>
      <c r="R86">
        <f t="shared" si="28"/>
        <v>6.238588161721194</v>
      </c>
      <c r="T86">
        <f t="shared" si="41"/>
        <v>-0.08028341044841585</v>
      </c>
      <c r="U86">
        <f t="shared" si="31"/>
        <v>29.733018953524898</v>
      </c>
      <c r="V86">
        <f t="shared" si="29"/>
        <v>1.1067438785756187</v>
      </c>
      <c r="W86">
        <f t="shared" si="32"/>
        <v>822.5997610000001</v>
      </c>
      <c r="Y86">
        <v>14</v>
      </c>
      <c r="Z86">
        <f t="shared" si="42"/>
        <v>0.2507533413963842</v>
      </c>
      <c r="AA86">
        <f t="shared" si="33"/>
        <v>30.454026905369695</v>
      </c>
      <c r="AC86">
        <v>6.16075</v>
      </c>
      <c r="AD86">
        <f t="shared" si="34"/>
        <v>-0.020928855379880984</v>
      </c>
      <c r="AE86">
        <f t="shared" si="35"/>
        <v>29.72985204934343</v>
      </c>
      <c r="AH86">
        <v>8.07825</v>
      </c>
      <c r="AI86">
        <f t="shared" si="43"/>
        <v>1.0228824148545816</v>
      </c>
      <c r="AJ86">
        <f t="shared" si="36"/>
        <v>31.217702599133652</v>
      </c>
      <c r="AL86">
        <v>6.07825</v>
      </c>
      <c r="AM86">
        <f t="shared" si="37"/>
        <v>0.09047223425919496</v>
      </c>
      <c r="AN86">
        <f t="shared" si="38"/>
        <v>29.15834795826627</v>
      </c>
      <c r="AQ86">
        <f t="shared" si="44"/>
        <v>2.4014588580761935</v>
      </c>
      <c r="AR86">
        <f t="shared" si="39"/>
        <v>32.412866135399504</v>
      </c>
      <c r="AS86">
        <f t="shared" si="46"/>
        <v>8.07825</v>
      </c>
      <c r="AT86">
        <f t="shared" si="47"/>
        <v>49</v>
      </c>
      <c r="AU86">
        <v>0</v>
      </c>
      <c r="AW86">
        <f t="shared" si="45"/>
        <v>-2.5620256789730256</v>
      </c>
      <c r="AX86">
        <f t="shared" si="40"/>
        <v>27.053171771650288</v>
      </c>
      <c r="AY86">
        <f t="shared" si="48"/>
        <v>4.07825</v>
      </c>
      <c r="AZ86">
        <f t="shared" si="49"/>
        <v>-51</v>
      </c>
      <c r="BA86">
        <v>0</v>
      </c>
    </row>
    <row r="87" spans="2:53" ht="12.75">
      <c r="B87">
        <v>1994</v>
      </c>
      <c r="C87" t="s">
        <v>14</v>
      </c>
      <c r="D87">
        <v>29.146</v>
      </c>
      <c r="E87">
        <v>0</v>
      </c>
      <c r="F87">
        <v>0</v>
      </c>
      <c r="G87">
        <v>0</v>
      </c>
      <c r="H87">
        <v>0</v>
      </c>
      <c r="I87">
        <v>0</v>
      </c>
      <c r="J87">
        <v>0</v>
      </c>
      <c r="K87">
        <v>0</v>
      </c>
      <c r="L87">
        <v>0</v>
      </c>
      <c r="M87">
        <v>0</v>
      </c>
      <c r="N87">
        <v>-3</v>
      </c>
      <c r="O87">
        <v>5.95975</v>
      </c>
      <c r="P87">
        <f t="shared" si="30"/>
        <v>0.46499999999999986</v>
      </c>
      <c r="Q87">
        <f t="shared" si="27"/>
        <v>0.21622499999999986</v>
      </c>
      <c r="R87">
        <f t="shared" si="28"/>
        <v>0.13019436221076822</v>
      </c>
      <c r="T87">
        <f t="shared" si="41"/>
        <v>0.1041754412311042</v>
      </c>
      <c r="U87">
        <f t="shared" si="31"/>
        <v>29.837194394756</v>
      </c>
      <c r="V87">
        <f t="shared" si="29"/>
        <v>0.4777496913421128</v>
      </c>
      <c r="W87">
        <f t="shared" si="32"/>
        <v>849.489316</v>
      </c>
      <c r="Y87">
        <v>14</v>
      </c>
      <c r="Z87">
        <f t="shared" si="42"/>
        <v>0.401130492995704</v>
      </c>
      <c r="AA87">
        <f t="shared" si="33"/>
        <v>30.8551573983654</v>
      </c>
      <c r="AC87">
        <v>6.16075</v>
      </c>
      <c r="AD87">
        <f t="shared" si="34"/>
        <v>-0.04037829049535051</v>
      </c>
      <c r="AE87">
        <f t="shared" si="35"/>
        <v>29.68947375884808</v>
      </c>
      <c r="AH87">
        <v>7.95975</v>
      </c>
      <c r="AI87">
        <f t="shared" si="43"/>
        <v>0.8546226449144754</v>
      </c>
      <c r="AJ87">
        <f t="shared" si="36"/>
        <v>32.07232524404813</v>
      </c>
      <c r="AL87">
        <v>5.95975</v>
      </c>
      <c r="AM87">
        <f t="shared" si="37"/>
        <v>0.08316604210364403</v>
      </c>
      <c r="AN87">
        <f t="shared" si="38"/>
        <v>29.241514000369914</v>
      </c>
      <c r="AQ87">
        <f t="shared" si="44"/>
        <v>2.1575168776207256</v>
      </c>
      <c r="AR87">
        <f t="shared" si="39"/>
        <v>34.57038301302023</v>
      </c>
      <c r="AS87">
        <f t="shared" si="46"/>
        <v>7.95975</v>
      </c>
      <c r="AT87">
        <f t="shared" si="47"/>
        <v>47</v>
      </c>
      <c r="AU87">
        <v>0</v>
      </c>
      <c r="AW87">
        <f t="shared" si="45"/>
        <v>-1.9491659951585183</v>
      </c>
      <c r="AX87">
        <f t="shared" si="40"/>
        <v>25.104005776491768</v>
      </c>
      <c r="AY87">
        <f t="shared" si="48"/>
        <v>3.9597499999999997</v>
      </c>
      <c r="AZ87">
        <f t="shared" si="49"/>
        <v>-53</v>
      </c>
      <c r="BA87">
        <v>0</v>
      </c>
    </row>
    <row r="88" spans="2:53" ht="12.75">
      <c r="B88">
        <v>1994</v>
      </c>
      <c r="C88" t="s">
        <v>15</v>
      </c>
      <c r="D88">
        <v>36.331</v>
      </c>
      <c r="E88">
        <v>0</v>
      </c>
      <c r="F88">
        <v>0</v>
      </c>
      <c r="G88">
        <v>0</v>
      </c>
      <c r="H88">
        <v>0</v>
      </c>
      <c r="I88">
        <v>0</v>
      </c>
      <c r="J88">
        <v>0</v>
      </c>
      <c r="K88">
        <v>0</v>
      </c>
      <c r="L88">
        <v>0</v>
      </c>
      <c r="M88">
        <v>0</v>
      </c>
      <c r="N88">
        <v>2</v>
      </c>
      <c r="O88">
        <v>5.8325</v>
      </c>
      <c r="P88">
        <f t="shared" si="30"/>
        <v>7.185000000000002</v>
      </c>
      <c r="Q88">
        <f t="shared" si="27"/>
        <v>51.62422500000003</v>
      </c>
      <c r="R88">
        <f t="shared" si="28"/>
        <v>50.24560783985855</v>
      </c>
      <c r="T88">
        <f t="shared" si="41"/>
        <v>0.09658636648096613</v>
      </c>
      <c r="U88">
        <f t="shared" si="31"/>
        <v>29.933780761236967</v>
      </c>
      <c r="V88">
        <f t="shared" si="29"/>
        <v>40.92441398879991</v>
      </c>
      <c r="W88">
        <f t="shared" si="32"/>
        <v>1319.9415610000003</v>
      </c>
      <c r="Y88">
        <v>14</v>
      </c>
      <c r="Z88">
        <f t="shared" si="42"/>
        <v>0.40255823778490807</v>
      </c>
      <c r="AA88">
        <f t="shared" si="33"/>
        <v>31.25771563615031</v>
      </c>
      <c r="AC88">
        <v>6.16075</v>
      </c>
      <c r="AD88">
        <f t="shared" si="34"/>
        <v>-0.09368564714175263</v>
      </c>
      <c r="AE88">
        <f t="shared" si="35"/>
        <v>29.595788111706327</v>
      </c>
      <c r="AH88">
        <v>7.8325</v>
      </c>
      <c r="AI88">
        <f t="shared" si="43"/>
        <v>0.6682172454473104</v>
      </c>
      <c r="AJ88">
        <f t="shared" si="36"/>
        <v>32.74054248949544</v>
      </c>
      <c r="AL88">
        <v>5.8325</v>
      </c>
      <c r="AM88">
        <f t="shared" si="37"/>
        <v>0.029930252870286687</v>
      </c>
      <c r="AN88">
        <f t="shared" si="38"/>
        <v>29.2714442532402</v>
      </c>
      <c r="AQ88">
        <f t="shared" si="44"/>
        <v>1.795477950779578</v>
      </c>
      <c r="AR88">
        <f t="shared" si="39"/>
        <v>36.36586096379981</v>
      </c>
      <c r="AS88">
        <f t="shared" si="46"/>
        <v>7.8325</v>
      </c>
      <c r="AT88">
        <f t="shared" si="47"/>
        <v>52</v>
      </c>
      <c r="AU88">
        <v>0</v>
      </c>
      <c r="AW88">
        <f t="shared" si="45"/>
        <v>-1.6023052178176431</v>
      </c>
      <c r="AX88">
        <f t="shared" si="40"/>
        <v>23.501700558674123</v>
      </c>
      <c r="AY88">
        <f t="shared" si="48"/>
        <v>3.8324999999999996</v>
      </c>
      <c r="AZ88">
        <f t="shared" si="49"/>
        <v>-48</v>
      </c>
      <c r="BA88">
        <v>0</v>
      </c>
    </row>
    <row r="89" spans="2:53" ht="12.75">
      <c r="B89">
        <v>1995</v>
      </c>
      <c r="C89" t="s">
        <v>16</v>
      </c>
      <c r="D89">
        <v>33.809</v>
      </c>
      <c r="E89">
        <v>0</v>
      </c>
      <c r="F89">
        <v>0</v>
      </c>
      <c r="G89">
        <v>0</v>
      </c>
      <c r="H89">
        <v>0</v>
      </c>
      <c r="I89">
        <v>0</v>
      </c>
      <c r="J89">
        <v>0</v>
      </c>
      <c r="K89">
        <v>0</v>
      </c>
      <c r="L89">
        <v>0</v>
      </c>
      <c r="M89">
        <v>0</v>
      </c>
      <c r="N89">
        <v>3</v>
      </c>
      <c r="O89">
        <v>5.6465</v>
      </c>
      <c r="P89">
        <f t="shared" si="30"/>
        <v>-2.5220000000000056</v>
      </c>
      <c r="Q89">
        <f t="shared" si="27"/>
        <v>6.360484000000028</v>
      </c>
      <c r="R89">
        <f t="shared" si="28"/>
        <v>7.433423438905092</v>
      </c>
      <c r="T89">
        <f t="shared" si="41"/>
        <v>0.20443053073153927</v>
      </c>
      <c r="U89">
        <f t="shared" si="31"/>
        <v>30.138211291968506</v>
      </c>
      <c r="V89">
        <f t="shared" si="29"/>
        <v>13.474689739011504</v>
      </c>
      <c r="W89">
        <f t="shared" si="32"/>
        <v>1143.0484809999998</v>
      </c>
      <c r="Y89">
        <v>14</v>
      </c>
      <c r="Z89">
        <f t="shared" si="42"/>
        <v>0.2856618266991235</v>
      </c>
      <c r="AA89">
        <f t="shared" si="33"/>
        <v>31.54337746284943</v>
      </c>
      <c r="AC89">
        <v>6.16075</v>
      </c>
      <c r="AD89">
        <f t="shared" si="34"/>
        <v>0.09440986789350399</v>
      </c>
      <c r="AE89">
        <f t="shared" si="35"/>
        <v>29.69019797959983</v>
      </c>
      <c r="AH89">
        <v>7.6465</v>
      </c>
      <c r="AI89">
        <f t="shared" si="43"/>
        <v>0.48609745704983337</v>
      </c>
      <c r="AJ89">
        <f t="shared" si="36"/>
        <v>33.22663994654527</v>
      </c>
      <c r="AL89">
        <v>5.6465</v>
      </c>
      <c r="AM89">
        <f t="shared" si="37"/>
        <v>-0.04200779658155092</v>
      </c>
      <c r="AN89">
        <f t="shared" si="38"/>
        <v>29.22943645665865</v>
      </c>
      <c r="AQ89">
        <f t="shared" si="44"/>
        <v>1.6100577508569387</v>
      </c>
      <c r="AR89">
        <f t="shared" si="39"/>
        <v>37.97591871465675</v>
      </c>
      <c r="AS89">
        <f t="shared" si="46"/>
        <v>7.6465</v>
      </c>
      <c r="AT89">
        <f t="shared" si="47"/>
        <v>53</v>
      </c>
      <c r="AU89">
        <v>0</v>
      </c>
      <c r="AW89">
        <f t="shared" si="45"/>
        <v>-1.20119668939386</v>
      </c>
      <c r="AX89">
        <f t="shared" si="40"/>
        <v>22.300503869280263</v>
      </c>
      <c r="AY89">
        <f t="shared" si="48"/>
        <v>3.6464999999999996</v>
      </c>
      <c r="AZ89">
        <f t="shared" si="49"/>
        <v>-47</v>
      </c>
      <c r="BA89">
        <v>0</v>
      </c>
    </row>
    <row r="90" spans="2:53" ht="12.75">
      <c r="B90">
        <v>1995</v>
      </c>
      <c r="C90" t="s">
        <v>17</v>
      </c>
      <c r="D90">
        <v>31.389</v>
      </c>
      <c r="E90">
        <v>1</v>
      </c>
      <c r="F90">
        <v>0</v>
      </c>
      <c r="G90">
        <v>1</v>
      </c>
      <c r="H90">
        <v>0</v>
      </c>
      <c r="I90">
        <v>0</v>
      </c>
      <c r="J90">
        <v>0</v>
      </c>
      <c r="K90">
        <v>0</v>
      </c>
      <c r="L90">
        <v>1</v>
      </c>
      <c r="M90">
        <v>0</v>
      </c>
      <c r="N90">
        <v>3</v>
      </c>
      <c r="O90">
        <v>5.545</v>
      </c>
      <c r="P90">
        <f t="shared" si="30"/>
        <v>-2.419999999999998</v>
      </c>
      <c r="Q90">
        <f t="shared" si="27"/>
        <v>5.856399999999991</v>
      </c>
      <c r="R90">
        <f t="shared" si="28"/>
        <v>12.098074737862119</v>
      </c>
      <c r="T90">
        <f t="shared" si="41"/>
        <v>1.0582286782013242</v>
      </c>
      <c r="U90">
        <f t="shared" si="31"/>
        <v>31.19643997016983</v>
      </c>
      <c r="V90">
        <f t="shared" si="29"/>
        <v>0.037079365088195516</v>
      </c>
      <c r="W90">
        <f t="shared" si="32"/>
        <v>985.269321</v>
      </c>
      <c r="Y90">
        <v>14</v>
      </c>
      <c r="Z90">
        <f t="shared" si="42"/>
        <v>1.1165286589776877</v>
      </c>
      <c r="AA90">
        <f t="shared" si="33"/>
        <v>32.65990612182712</v>
      </c>
      <c r="AC90">
        <v>6.16075</v>
      </c>
      <c r="AD90">
        <f t="shared" si="34"/>
        <v>0.90887922973786</v>
      </c>
      <c r="AE90">
        <f t="shared" si="35"/>
        <v>30.59907720933769</v>
      </c>
      <c r="AH90">
        <v>7.545</v>
      </c>
      <c r="AI90">
        <f t="shared" si="43"/>
        <v>0.330484986631629</v>
      </c>
      <c r="AJ90">
        <f t="shared" si="36"/>
        <v>33.5571249331769</v>
      </c>
      <c r="AL90">
        <v>5.545</v>
      </c>
      <c r="AM90">
        <f t="shared" si="37"/>
        <v>-0.10645821001265329</v>
      </c>
      <c r="AN90">
        <f t="shared" si="38"/>
        <v>29.122978246645996</v>
      </c>
      <c r="AQ90">
        <f t="shared" si="44"/>
        <v>2.2212151219614564</v>
      </c>
      <c r="AR90">
        <f t="shared" si="39"/>
        <v>40.19713383661821</v>
      </c>
      <c r="AS90">
        <f t="shared" si="46"/>
        <v>7.545</v>
      </c>
      <c r="AT90">
        <f t="shared" si="47"/>
        <v>53</v>
      </c>
      <c r="AU90">
        <v>1</v>
      </c>
      <c r="AW90">
        <f t="shared" si="45"/>
        <v>-0.10475776555880834</v>
      </c>
      <c r="AX90">
        <f t="shared" si="40"/>
        <v>22.195746103721454</v>
      </c>
      <c r="AY90">
        <f t="shared" si="48"/>
        <v>3.545</v>
      </c>
      <c r="AZ90">
        <f t="shared" si="49"/>
        <v>-47</v>
      </c>
      <c r="BA90">
        <v>1</v>
      </c>
    </row>
    <row r="91" spans="2:53" ht="12.75">
      <c r="B91">
        <v>1995</v>
      </c>
      <c r="C91" t="s">
        <v>18</v>
      </c>
      <c r="D91">
        <v>31.347</v>
      </c>
      <c r="E91">
        <v>0</v>
      </c>
      <c r="F91">
        <v>0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  <c r="M91">
        <v>0</v>
      </c>
      <c r="N91">
        <v>0</v>
      </c>
      <c r="O91">
        <v>5.47475</v>
      </c>
      <c r="P91">
        <f t="shared" si="30"/>
        <v>-0.04199999999999804</v>
      </c>
      <c r="Q91">
        <f t="shared" si="27"/>
        <v>0.0017639999999998354</v>
      </c>
      <c r="R91">
        <f t="shared" si="28"/>
        <v>0.040335035525745674</v>
      </c>
      <c r="T91">
        <f t="shared" si="41"/>
        <v>-0.24283584223376287</v>
      </c>
      <c r="U91">
        <f t="shared" si="31"/>
        <v>30.953604127936067</v>
      </c>
      <c r="V91">
        <f t="shared" si="29"/>
        <v>0.15476031215694305</v>
      </c>
      <c r="W91">
        <f t="shared" si="32"/>
        <v>982.6344090000001</v>
      </c>
      <c r="Y91">
        <v>14</v>
      </c>
      <c r="Z91">
        <f t="shared" si="42"/>
        <v>-0.18988195996899626</v>
      </c>
      <c r="AA91">
        <f t="shared" si="33"/>
        <v>32.47002416185813</v>
      </c>
      <c r="AC91">
        <v>6.16075</v>
      </c>
      <c r="AD91">
        <f t="shared" si="34"/>
        <v>-0.07458751424871908</v>
      </c>
      <c r="AE91">
        <f t="shared" si="35"/>
        <v>30.52448969508897</v>
      </c>
      <c r="AH91">
        <v>7.47475</v>
      </c>
      <c r="AI91">
        <f t="shared" si="43"/>
        <v>0.16863050294899315</v>
      </c>
      <c r="AJ91">
        <f t="shared" si="36"/>
        <v>33.725755436125894</v>
      </c>
      <c r="AL91">
        <v>5.47475</v>
      </c>
      <c r="AM91">
        <f t="shared" si="37"/>
        <v>-0.19288712214735462</v>
      </c>
      <c r="AN91">
        <f t="shared" si="38"/>
        <v>28.93009112449864</v>
      </c>
      <c r="AQ91">
        <f t="shared" si="44"/>
        <v>0.7193947186180514</v>
      </c>
      <c r="AR91">
        <f t="shared" si="39"/>
        <v>40.916528555236255</v>
      </c>
      <c r="AS91">
        <f t="shared" si="46"/>
        <v>7.47475</v>
      </c>
      <c r="AT91">
        <f t="shared" si="47"/>
        <v>50</v>
      </c>
      <c r="AU91">
        <v>0</v>
      </c>
      <c r="AW91">
        <f t="shared" si="45"/>
        <v>-1.2050664030855778</v>
      </c>
      <c r="AX91">
        <f t="shared" si="40"/>
        <v>20.990679700635877</v>
      </c>
      <c r="AY91">
        <f t="shared" si="48"/>
        <v>3.4747500000000002</v>
      </c>
      <c r="AZ91">
        <f t="shared" si="49"/>
        <v>-50</v>
      </c>
      <c r="BA91">
        <v>0</v>
      </c>
    </row>
    <row r="92" spans="2:53" ht="12.75">
      <c r="B92">
        <v>1995</v>
      </c>
      <c r="C92" t="s">
        <v>19</v>
      </c>
      <c r="D92">
        <v>31.655</v>
      </c>
      <c r="E92">
        <v>0</v>
      </c>
      <c r="F92">
        <v>0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0</v>
      </c>
      <c r="N92">
        <v>-3</v>
      </c>
      <c r="O92">
        <v>5.40275</v>
      </c>
      <c r="P92">
        <f t="shared" si="30"/>
        <v>0.30799999999999983</v>
      </c>
      <c r="Q92">
        <f t="shared" si="27"/>
        <v>0.09486399999999989</v>
      </c>
      <c r="R92">
        <f t="shared" si="28"/>
        <v>0.5369422207801804</v>
      </c>
      <c r="T92">
        <f t="shared" si="41"/>
        <v>-0.42476341392033257</v>
      </c>
      <c r="U92">
        <f t="shared" si="31"/>
        <v>30.528840714015736</v>
      </c>
      <c r="V92">
        <f t="shared" si="29"/>
        <v>1.2682347374085896</v>
      </c>
      <c r="W92">
        <f t="shared" si="32"/>
        <v>1002.039025</v>
      </c>
      <c r="Y92">
        <v>14</v>
      </c>
      <c r="Z92">
        <f t="shared" si="42"/>
        <v>-0.2834576837659928</v>
      </c>
      <c r="AA92">
        <f t="shared" si="33"/>
        <v>32.18656647809213</v>
      </c>
      <c r="AC92">
        <v>6.16075</v>
      </c>
      <c r="AD92">
        <f t="shared" si="34"/>
        <v>-0.1592049429515909</v>
      </c>
      <c r="AE92">
        <f t="shared" si="35"/>
        <v>30.36528475213738</v>
      </c>
      <c r="AH92">
        <v>7.40275</v>
      </c>
      <c r="AI92">
        <f t="shared" si="43"/>
        <v>0.08232890554063158</v>
      </c>
      <c r="AJ92">
        <f t="shared" si="36"/>
        <v>33.80808434166653</v>
      </c>
      <c r="AL92">
        <v>5.40275</v>
      </c>
      <c r="AM92">
        <f t="shared" si="37"/>
        <v>-0.21678318559396026</v>
      </c>
      <c r="AN92">
        <f t="shared" si="38"/>
        <v>28.71330793890468</v>
      </c>
      <c r="AQ92">
        <f t="shared" si="44"/>
        <v>0.3713659452866819</v>
      </c>
      <c r="AR92">
        <f t="shared" si="39"/>
        <v>41.28789450052294</v>
      </c>
      <c r="AS92">
        <f t="shared" si="46"/>
        <v>7.40275</v>
      </c>
      <c r="AT92">
        <f t="shared" si="47"/>
        <v>47</v>
      </c>
      <c r="AU92">
        <v>0</v>
      </c>
      <c r="AW92">
        <f t="shared" si="45"/>
        <v>-1.2208927731273462</v>
      </c>
      <c r="AX92">
        <f t="shared" si="40"/>
        <v>19.76978692750853</v>
      </c>
      <c r="AY92">
        <f t="shared" si="48"/>
        <v>3.40275</v>
      </c>
      <c r="AZ92">
        <f t="shared" si="49"/>
        <v>-53</v>
      </c>
      <c r="BA92">
        <v>0</v>
      </c>
    </row>
    <row r="93" spans="2:53" ht="12.75">
      <c r="B93">
        <v>1996</v>
      </c>
      <c r="C93" t="s">
        <v>20</v>
      </c>
      <c r="D93">
        <v>31.166</v>
      </c>
      <c r="E93">
        <v>0</v>
      </c>
      <c r="F93">
        <v>0</v>
      </c>
      <c r="G93">
        <v>0</v>
      </c>
      <c r="H93">
        <v>0</v>
      </c>
      <c r="I93">
        <v>0</v>
      </c>
      <c r="J93">
        <v>0</v>
      </c>
      <c r="K93">
        <v>0</v>
      </c>
      <c r="L93">
        <v>0</v>
      </c>
      <c r="M93">
        <v>0</v>
      </c>
      <c r="N93">
        <v>-1</v>
      </c>
      <c r="O93">
        <v>5.328</v>
      </c>
      <c r="P93">
        <f t="shared" si="30"/>
        <v>-0.48900000000000077</v>
      </c>
      <c r="Q93">
        <f t="shared" si="27"/>
        <v>0.23912100000000075</v>
      </c>
      <c r="R93">
        <f t="shared" si="28"/>
        <v>0.0003425855000179022</v>
      </c>
      <c r="T93">
        <f t="shared" si="41"/>
        <v>-0.47049093465304437</v>
      </c>
      <c r="U93">
        <f t="shared" si="31"/>
        <v>30.058349779362693</v>
      </c>
      <c r="V93">
        <f t="shared" si="29"/>
        <v>1.2268890112778752</v>
      </c>
      <c r="W93">
        <f t="shared" si="32"/>
        <v>971.319556</v>
      </c>
      <c r="Y93">
        <v>14</v>
      </c>
      <c r="Z93">
        <f t="shared" si="42"/>
        <v>-0.27023784835367604</v>
      </c>
      <c r="AA93">
        <f t="shared" si="33"/>
        <v>31.916328629738455</v>
      </c>
      <c r="AC93">
        <v>6.16075</v>
      </c>
      <c r="AD93">
        <f t="shared" si="34"/>
        <v>-0.2150625190843448</v>
      </c>
      <c r="AE93">
        <f t="shared" si="35"/>
        <v>30.150222233053036</v>
      </c>
      <c r="AH93">
        <v>7.328</v>
      </c>
      <c r="AI93">
        <f t="shared" si="43"/>
        <v>0.028533283370248387</v>
      </c>
      <c r="AJ93">
        <f t="shared" si="36"/>
        <v>33.83661762503678</v>
      </c>
      <c r="AL93">
        <v>5.328</v>
      </c>
      <c r="AM93">
        <f t="shared" si="37"/>
        <v>-0.21894577948059898</v>
      </c>
      <c r="AN93">
        <f t="shared" si="38"/>
        <v>28.49436215942408</v>
      </c>
      <c r="AQ93">
        <f t="shared" si="44"/>
        <v>0.18820977843829534</v>
      </c>
      <c r="AR93">
        <f t="shared" si="39"/>
        <v>41.47610427896123</v>
      </c>
      <c r="AS93">
        <f t="shared" si="46"/>
        <v>7.328</v>
      </c>
      <c r="AT93">
        <f t="shared" si="47"/>
        <v>49</v>
      </c>
      <c r="AU93">
        <v>0</v>
      </c>
      <c r="AW93">
        <f t="shared" si="45"/>
        <v>-1.1291916477443837</v>
      </c>
      <c r="AX93">
        <f t="shared" si="40"/>
        <v>18.640595279764145</v>
      </c>
      <c r="AY93">
        <f t="shared" si="48"/>
        <v>3.3280000000000003</v>
      </c>
      <c r="AZ93">
        <f t="shared" si="49"/>
        <v>-51</v>
      </c>
      <c r="BA93">
        <v>0</v>
      </c>
    </row>
    <row r="94" spans="2:53" ht="12.75">
      <c r="B94">
        <v>1996</v>
      </c>
      <c r="C94" t="s">
        <v>70</v>
      </c>
      <c r="D94">
        <v>30.444</v>
      </c>
      <c r="E94">
        <v>0</v>
      </c>
      <c r="F94">
        <v>0</v>
      </c>
      <c r="G94">
        <v>0</v>
      </c>
      <c r="H94">
        <v>0</v>
      </c>
      <c r="I94">
        <v>0</v>
      </c>
      <c r="J94">
        <v>0</v>
      </c>
      <c r="K94">
        <v>0</v>
      </c>
      <c r="L94">
        <v>0</v>
      </c>
      <c r="M94">
        <v>0</v>
      </c>
      <c r="N94">
        <v>7</v>
      </c>
      <c r="O94">
        <v>5.1835</v>
      </c>
      <c r="P94">
        <f t="shared" si="30"/>
        <v>-0.7220000000000013</v>
      </c>
      <c r="Q94">
        <f t="shared" si="27"/>
        <v>0.5212840000000019</v>
      </c>
      <c r="R94">
        <f t="shared" si="28"/>
        <v>0.14242332348132705</v>
      </c>
      <c r="T94">
        <f t="shared" si="41"/>
        <v>-0.34460985243209374</v>
      </c>
      <c r="U94">
        <f t="shared" si="31"/>
        <v>29.7137399269306</v>
      </c>
      <c r="V94">
        <f t="shared" si="29"/>
        <v>0.5332797743193238</v>
      </c>
      <c r="W94">
        <f t="shared" si="32"/>
        <v>926.837136</v>
      </c>
      <c r="Y94">
        <v>14</v>
      </c>
      <c r="Z94">
        <f t="shared" si="42"/>
        <v>-0.258072961552808</v>
      </c>
      <c r="AA94">
        <f t="shared" si="33"/>
        <v>31.658255668185646</v>
      </c>
      <c r="AC94">
        <v>6.16075</v>
      </c>
      <c r="AD94">
        <f t="shared" si="34"/>
        <v>-0.09878990456748632</v>
      </c>
      <c r="AE94">
        <f t="shared" si="35"/>
        <v>30.05143232848555</v>
      </c>
      <c r="AH94">
        <v>7.1835</v>
      </c>
      <c r="AI94">
        <f t="shared" si="43"/>
        <v>-0.016962161108199963</v>
      </c>
      <c r="AJ94">
        <f t="shared" si="36"/>
        <v>33.819655463928584</v>
      </c>
      <c r="AL94">
        <v>5.1835</v>
      </c>
      <c r="AM94">
        <f t="shared" si="37"/>
        <v>-0.22172114065067014</v>
      </c>
      <c r="AN94">
        <f t="shared" si="38"/>
        <v>28.272641018773413</v>
      </c>
      <c r="AQ94">
        <f t="shared" si="44"/>
        <v>0.20038528486470727</v>
      </c>
      <c r="AR94">
        <f t="shared" si="39"/>
        <v>41.67648956382594</v>
      </c>
      <c r="AS94">
        <f t="shared" si="46"/>
        <v>7.1835</v>
      </c>
      <c r="AT94">
        <f t="shared" si="47"/>
        <v>57</v>
      </c>
      <c r="AU94">
        <v>0</v>
      </c>
      <c r="AW94">
        <f t="shared" si="45"/>
        <v>-0.8896049897288925</v>
      </c>
      <c r="AX94">
        <f t="shared" si="40"/>
        <v>17.750990290035254</v>
      </c>
      <c r="AY94">
        <f t="shared" si="48"/>
        <v>3.1835000000000004</v>
      </c>
      <c r="AZ94">
        <f t="shared" si="49"/>
        <v>-43</v>
      </c>
      <c r="BA94">
        <v>0</v>
      </c>
    </row>
    <row r="95" spans="2:53" ht="12.75">
      <c r="B95">
        <v>1996</v>
      </c>
      <c r="C95" t="s">
        <v>71</v>
      </c>
      <c r="D95">
        <v>30.474</v>
      </c>
      <c r="E95">
        <v>0</v>
      </c>
      <c r="F95">
        <v>0</v>
      </c>
      <c r="G95">
        <v>0</v>
      </c>
      <c r="H95">
        <v>0</v>
      </c>
      <c r="I95">
        <v>0</v>
      </c>
      <c r="J95">
        <v>0</v>
      </c>
      <c r="K95">
        <v>0</v>
      </c>
      <c r="L95">
        <v>0</v>
      </c>
      <c r="M95">
        <v>0</v>
      </c>
      <c r="N95">
        <v>4</v>
      </c>
      <c r="O95">
        <v>4.98</v>
      </c>
      <c r="P95">
        <f t="shared" si="30"/>
        <v>0.030000000000001137</v>
      </c>
      <c r="Q95">
        <f t="shared" si="27"/>
        <v>0.0009000000000000682</v>
      </c>
      <c r="R95">
        <f t="shared" si="28"/>
        <v>0.0022724320950275184</v>
      </c>
      <c r="T95">
        <f t="shared" si="41"/>
        <v>0.07767003351192053</v>
      </c>
      <c r="U95">
        <f t="shared" si="31"/>
        <v>29.79140996044252</v>
      </c>
      <c r="V95">
        <f t="shared" si="29"/>
        <v>0.46592916210308</v>
      </c>
      <c r="W95">
        <f t="shared" si="32"/>
        <v>928.664676</v>
      </c>
      <c r="Y95">
        <v>14</v>
      </c>
      <c r="Z95">
        <f t="shared" si="42"/>
        <v>-0.10127655530926677</v>
      </c>
      <c r="AA95">
        <f t="shared" si="33"/>
        <v>31.55697911287638</v>
      </c>
      <c r="AC95">
        <v>6.16075</v>
      </c>
      <c r="AD95">
        <f t="shared" si="34"/>
        <v>0.16880870260885783</v>
      </c>
      <c r="AE95">
        <f t="shared" si="35"/>
        <v>30.220241031094407</v>
      </c>
      <c r="AH95">
        <v>6.98</v>
      </c>
      <c r="AI95">
        <f t="shared" si="43"/>
        <v>-0.0561536850982088</v>
      </c>
      <c r="AJ95">
        <f t="shared" si="36"/>
        <v>33.763501778830374</v>
      </c>
      <c r="AL95">
        <v>4.98</v>
      </c>
      <c r="AM95">
        <f t="shared" si="37"/>
        <v>-0.22556696483307728</v>
      </c>
      <c r="AN95">
        <f t="shared" si="38"/>
        <v>28.047074053940335</v>
      </c>
      <c r="AQ95">
        <f t="shared" si="44"/>
        <v>0.5285875652134098</v>
      </c>
      <c r="AR95">
        <f t="shared" si="39"/>
        <v>42.205077129039346</v>
      </c>
      <c r="AS95">
        <f t="shared" si="46"/>
        <v>6.98</v>
      </c>
      <c r="AT95">
        <f t="shared" si="47"/>
        <v>54</v>
      </c>
      <c r="AU95">
        <v>0</v>
      </c>
      <c r="AW95">
        <f t="shared" si="45"/>
        <v>-0.3732474981895677</v>
      </c>
      <c r="AX95">
        <f t="shared" si="40"/>
        <v>17.377742791845687</v>
      </c>
      <c r="AY95">
        <f t="shared" si="48"/>
        <v>2.9800000000000004</v>
      </c>
      <c r="AZ95">
        <f t="shared" si="49"/>
        <v>-46</v>
      </c>
      <c r="BA95">
        <v>0</v>
      </c>
    </row>
    <row r="96" spans="2:53" ht="12.75">
      <c r="B96">
        <v>1996</v>
      </c>
      <c r="C96" t="s">
        <v>72</v>
      </c>
      <c r="D96">
        <v>29.908</v>
      </c>
      <c r="E96">
        <v>0</v>
      </c>
      <c r="F96">
        <v>0</v>
      </c>
      <c r="G96">
        <v>0</v>
      </c>
      <c r="H96">
        <v>0</v>
      </c>
      <c r="I96">
        <v>0</v>
      </c>
      <c r="J96">
        <v>0</v>
      </c>
      <c r="K96">
        <v>0</v>
      </c>
      <c r="L96">
        <v>0</v>
      </c>
      <c r="M96">
        <v>0</v>
      </c>
      <c r="N96">
        <v>1</v>
      </c>
      <c r="O96">
        <v>4.91275</v>
      </c>
      <c r="P96">
        <f t="shared" si="30"/>
        <v>-0.565999999999999</v>
      </c>
      <c r="Q96">
        <f t="shared" si="27"/>
        <v>0.3203559999999988</v>
      </c>
      <c r="R96">
        <f t="shared" si="28"/>
        <v>0.29613425443563995</v>
      </c>
      <c r="T96">
        <f t="shared" si="41"/>
        <v>-0.021817811357592143</v>
      </c>
      <c r="U96">
        <f t="shared" si="31"/>
        <v>29.76959214908493</v>
      </c>
      <c r="V96">
        <f t="shared" si="29"/>
        <v>0.019156733194928957</v>
      </c>
      <c r="W96">
        <f t="shared" si="32"/>
        <v>894.488464</v>
      </c>
      <c r="Y96">
        <v>14</v>
      </c>
      <c r="Z96">
        <f t="shared" si="42"/>
        <v>-0.0346400413098773</v>
      </c>
      <c r="AA96">
        <f t="shared" si="33"/>
        <v>31.522339071566503</v>
      </c>
      <c r="AC96">
        <v>6.16075</v>
      </c>
      <c r="AD96">
        <f t="shared" si="34"/>
        <v>0.0044343557958143875</v>
      </c>
      <c r="AE96">
        <f t="shared" si="35"/>
        <v>30.224675386890222</v>
      </c>
      <c r="AH96">
        <v>6.91275</v>
      </c>
      <c r="AI96">
        <f t="shared" si="43"/>
        <v>-0.12788211707752245</v>
      </c>
      <c r="AJ96">
        <f t="shared" si="36"/>
        <v>33.63561966175285</v>
      </c>
      <c r="AL96">
        <v>4.91275</v>
      </c>
      <c r="AM96">
        <f t="shared" si="37"/>
        <v>-0.26805110705127816</v>
      </c>
      <c r="AN96">
        <f t="shared" si="38"/>
        <v>27.779022946889057</v>
      </c>
      <c r="AQ96">
        <f t="shared" si="44"/>
        <v>0.3512618851040556</v>
      </c>
      <c r="AR96">
        <f t="shared" si="39"/>
        <v>42.556339014143404</v>
      </c>
      <c r="AS96">
        <f t="shared" si="46"/>
        <v>6.91275</v>
      </c>
      <c r="AT96">
        <f t="shared" si="47"/>
        <v>51</v>
      </c>
      <c r="AU96">
        <v>0</v>
      </c>
      <c r="AW96">
        <f t="shared" si="45"/>
        <v>-0.394897507819238</v>
      </c>
      <c r="AX96">
        <f t="shared" si="40"/>
        <v>16.98284528402645</v>
      </c>
      <c r="AY96">
        <f t="shared" si="48"/>
        <v>2.91275</v>
      </c>
      <c r="AZ96">
        <f t="shared" si="49"/>
        <v>-49</v>
      </c>
      <c r="BA96">
        <v>0</v>
      </c>
    </row>
    <row r="97" spans="2:53" ht="12.75">
      <c r="B97">
        <v>1997</v>
      </c>
      <c r="C97" t="s">
        <v>73</v>
      </c>
      <c r="D97">
        <v>30.561</v>
      </c>
      <c r="E97">
        <v>0</v>
      </c>
      <c r="F97">
        <v>0</v>
      </c>
      <c r="G97">
        <v>0</v>
      </c>
      <c r="H97">
        <v>0</v>
      </c>
      <c r="I97">
        <v>0</v>
      </c>
      <c r="J97">
        <v>0</v>
      </c>
      <c r="K97">
        <v>0</v>
      </c>
      <c r="L97">
        <v>0</v>
      </c>
      <c r="M97">
        <v>0</v>
      </c>
      <c r="N97">
        <v>-5</v>
      </c>
      <c r="O97">
        <v>4.86</v>
      </c>
      <c r="P97">
        <f t="shared" si="30"/>
        <v>0.6529999999999987</v>
      </c>
      <c r="Q97">
        <f t="shared" si="27"/>
        <v>0.4264089999999983</v>
      </c>
      <c r="R97">
        <f t="shared" si="28"/>
        <v>1.370303052711473</v>
      </c>
      <c r="T97">
        <f t="shared" si="41"/>
        <v>-0.5175994416159082</v>
      </c>
      <c r="U97">
        <f t="shared" si="31"/>
        <v>29.25199270746902</v>
      </c>
      <c r="V97">
        <f t="shared" si="29"/>
        <v>1.7135000918992824</v>
      </c>
      <c r="W97">
        <f t="shared" si="32"/>
        <v>933.974721</v>
      </c>
      <c r="Y97">
        <v>14</v>
      </c>
      <c r="Z97">
        <f t="shared" si="42"/>
        <v>-0.4448685928215998</v>
      </c>
      <c r="AA97">
        <f t="shared" si="33"/>
        <v>31.077470478744903</v>
      </c>
      <c r="AC97">
        <v>6.16075</v>
      </c>
      <c r="AD97">
        <f t="shared" si="34"/>
        <v>-0.07967079972601537</v>
      </c>
      <c r="AE97">
        <f t="shared" si="35"/>
        <v>30.145004587164205</v>
      </c>
      <c r="AH97">
        <v>6.86</v>
      </c>
      <c r="AI97">
        <f t="shared" si="43"/>
        <v>-0.2204735769781582</v>
      </c>
      <c r="AJ97">
        <f t="shared" si="36"/>
        <v>33.41514608477469</v>
      </c>
      <c r="AL97">
        <v>4.86</v>
      </c>
      <c r="AM97">
        <f t="shared" si="37"/>
        <v>-0.3364464557336555</v>
      </c>
      <c r="AN97">
        <f t="shared" si="38"/>
        <v>27.442576491155403</v>
      </c>
      <c r="AQ97">
        <f t="shared" si="44"/>
        <v>-0.20892113543716664</v>
      </c>
      <c r="AR97">
        <f t="shared" si="39"/>
        <v>42.34741787870624</v>
      </c>
      <c r="AS97">
        <f t="shared" si="46"/>
        <v>6.86</v>
      </c>
      <c r="AT97">
        <f t="shared" si="47"/>
        <v>45</v>
      </c>
      <c r="AU97">
        <v>0</v>
      </c>
      <c r="AW97">
        <f t="shared" si="45"/>
        <v>-0.8262777477946482</v>
      </c>
      <c r="AX97">
        <f t="shared" si="40"/>
        <v>16.1565675362318</v>
      </c>
      <c r="AY97">
        <f t="shared" si="48"/>
        <v>2.8600000000000003</v>
      </c>
      <c r="AZ97">
        <f t="shared" si="49"/>
        <v>-55</v>
      </c>
      <c r="BA97">
        <v>0</v>
      </c>
    </row>
    <row r="98" spans="2:53" ht="12.75">
      <c r="B98">
        <v>1997</v>
      </c>
      <c r="C98" t="s">
        <v>74</v>
      </c>
      <c r="D98">
        <v>28.628</v>
      </c>
      <c r="E98">
        <v>0</v>
      </c>
      <c r="F98">
        <v>0</v>
      </c>
      <c r="G98">
        <v>0</v>
      </c>
      <c r="H98">
        <v>0</v>
      </c>
      <c r="I98">
        <v>0</v>
      </c>
      <c r="J98">
        <v>0</v>
      </c>
      <c r="K98">
        <v>0</v>
      </c>
      <c r="L98">
        <v>0</v>
      </c>
      <c r="M98">
        <v>0</v>
      </c>
      <c r="N98">
        <v>-3</v>
      </c>
      <c r="O98">
        <v>4.7805</v>
      </c>
      <c r="P98">
        <f t="shared" si="30"/>
        <v>-1.9329999999999998</v>
      </c>
      <c r="Q98">
        <f t="shared" si="27"/>
        <v>3.7364889999999993</v>
      </c>
      <c r="R98">
        <f t="shared" si="28"/>
        <v>1.572346541585353</v>
      </c>
      <c r="T98">
        <f t="shared" si="41"/>
        <v>-0.6790675689713765</v>
      </c>
      <c r="U98">
        <f t="shared" si="31"/>
        <v>28.572925138497645</v>
      </c>
      <c r="V98">
        <f t="shared" si="29"/>
        <v>0.0030332403695035935</v>
      </c>
      <c r="W98">
        <f t="shared" si="32"/>
        <v>819.562384</v>
      </c>
      <c r="Y98">
        <v>14</v>
      </c>
      <c r="Z98">
        <f t="shared" si="42"/>
        <v>-0.4380590994367907</v>
      </c>
      <c r="AA98">
        <f t="shared" si="33"/>
        <v>30.63941137930811</v>
      </c>
      <c r="AC98">
        <v>6.16075</v>
      </c>
      <c r="AD98">
        <f t="shared" si="34"/>
        <v>-0.2467504391965102</v>
      </c>
      <c r="AE98">
        <f t="shared" si="35"/>
        <v>29.898254147967695</v>
      </c>
      <c r="AH98">
        <v>6.7805</v>
      </c>
      <c r="AI98">
        <f t="shared" si="43"/>
        <v>-0.2203087151232579</v>
      </c>
      <c r="AJ98">
        <f t="shared" si="36"/>
        <v>33.19483736965143</v>
      </c>
      <c r="AL98">
        <v>4.7805</v>
      </c>
      <c r="AM98">
        <f t="shared" si="37"/>
        <v>-0.3162622395751027</v>
      </c>
      <c r="AN98">
        <f t="shared" si="38"/>
        <v>27.1263142515803</v>
      </c>
      <c r="AQ98">
        <f t="shared" si="44"/>
        <v>-0.4236736206835173</v>
      </c>
      <c r="AR98">
        <f t="shared" si="39"/>
        <v>41.92374425802272</v>
      </c>
      <c r="AS98">
        <f t="shared" si="46"/>
        <v>6.7805</v>
      </c>
      <c r="AT98">
        <f t="shared" si="47"/>
        <v>47</v>
      </c>
      <c r="AU98">
        <v>0</v>
      </c>
      <c r="AW98">
        <f t="shared" si="45"/>
        <v>-0.9344615172592364</v>
      </c>
      <c r="AX98">
        <f t="shared" si="40"/>
        <v>15.222106018972564</v>
      </c>
      <c r="AY98">
        <f t="shared" si="48"/>
        <v>2.7805</v>
      </c>
      <c r="AZ98">
        <f t="shared" si="49"/>
        <v>-53</v>
      </c>
      <c r="BA98">
        <v>0</v>
      </c>
    </row>
    <row r="99" spans="2:53" ht="12.75">
      <c r="B99">
        <v>1997</v>
      </c>
      <c r="C99" t="s">
        <v>75</v>
      </c>
      <c r="D99">
        <v>30.361</v>
      </c>
      <c r="E99">
        <v>0</v>
      </c>
      <c r="F99">
        <v>0</v>
      </c>
      <c r="G99">
        <v>0</v>
      </c>
      <c r="H99">
        <v>0</v>
      </c>
      <c r="I99">
        <v>0</v>
      </c>
      <c r="J99">
        <v>0</v>
      </c>
      <c r="K99">
        <v>0</v>
      </c>
      <c r="L99">
        <v>0</v>
      </c>
      <c r="M99">
        <v>0</v>
      </c>
      <c r="N99">
        <v>1</v>
      </c>
      <c r="O99">
        <v>4.69775</v>
      </c>
      <c r="P99">
        <f t="shared" si="30"/>
        <v>1.7330000000000005</v>
      </c>
      <c r="Q99">
        <f t="shared" si="27"/>
        <v>3.003289000000002</v>
      </c>
      <c r="R99">
        <f t="shared" si="28"/>
        <v>4.717871819227256</v>
      </c>
      <c r="T99">
        <f t="shared" si="41"/>
        <v>-0.4390662557176411</v>
      </c>
      <c r="U99">
        <f t="shared" si="31"/>
        <v>28.133858882780004</v>
      </c>
      <c r="V99">
        <f t="shared" si="29"/>
        <v>4.960157556011936</v>
      </c>
      <c r="W99">
        <f t="shared" si="32"/>
        <v>921.7903210000001</v>
      </c>
      <c r="Y99">
        <v>14</v>
      </c>
      <c r="Z99">
        <f t="shared" si="42"/>
        <v>-0.3329623240225843</v>
      </c>
      <c r="AA99">
        <f t="shared" si="33"/>
        <v>30.306449055285526</v>
      </c>
      <c r="AC99">
        <v>6.16075</v>
      </c>
      <c r="AD99">
        <f t="shared" si="34"/>
        <v>-0.11085471681196918</v>
      </c>
      <c r="AE99">
        <f t="shared" si="35"/>
        <v>29.787399431155727</v>
      </c>
      <c r="AH99">
        <v>6.69775</v>
      </c>
      <c r="AI99">
        <f t="shared" si="43"/>
        <v>-0.21200196454963938</v>
      </c>
      <c r="AJ99">
        <f t="shared" si="36"/>
        <v>32.98283540510179</v>
      </c>
      <c r="AL99">
        <v>4.69775</v>
      </c>
      <c r="AM99">
        <f t="shared" si="37"/>
        <v>-0.2913918956570831</v>
      </c>
      <c r="AN99">
        <f t="shared" si="38"/>
        <v>26.83492235592322</v>
      </c>
      <c r="AQ99">
        <f t="shared" si="44"/>
        <v>-0.22775866617717938</v>
      </c>
      <c r="AR99">
        <f t="shared" si="39"/>
        <v>41.69598559184554</v>
      </c>
      <c r="AS99">
        <f t="shared" si="46"/>
        <v>6.69775</v>
      </c>
      <c r="AT99">
        <f t="shared" si="47"/>
        <v>51</v>
      </c>
      <c r="AU99">
        <v>0</v>
      </c>
      <c r="AW99">
        <f t="shared" si="45"/>
        <v>-0.6503738452581018</v>
      </c>
      <c r="AX99">
        <f t="shared" si="40"/>
        <v>14.571732173714462</v>
      </c>
      <c r="AY99">
        <f t="shared" si="48"/>
        <v>2.69775</v>
      </c>
      <c r="AZ99">
        <f t="shared" si="49"/>
        <v>-49</v>
      </c>
      <c r="BA99">
        <v>0</v>
      </c>
    </row>
    <row r="100" spans="2:53" ht="12.75">
      <c r="B100">
        <v>1997</v>
      </c>
      <c r="C100" t="s">
        <v>76</v>
      </c>
      <c r="D100">
        <v>27.452</v>
      </c>
      <c r="E100">
        <v>0</v>
      </c>
      <c r="F100">
        <v>0</v>
      </c>
      <c r="G100">
        <v>0</v>
      </c>
      <c r="H100">
        <v>0</v>
      </c>
      <c r="I100">
        <v>0</v>
      </c>
      <c r="J100">
        <v>0</v>
      </c>
      <c r="K100">
        <v>0</v>
      </c>
      <c r="L100">
        <v>0</v>
      </c>
      <c r="M100">
        <v>0</v>
      </c>
      <c r="N100">
        <v>0</v>
      </c>
      <c r="O100">
        <v>4.55225</v>
      </c>
      <c r="P100">
        <f t="shared" si="30"/>
        <v>-2.908999999999999</v>
      </c>
      <c r="Q100">
        <f t="shared" si="27"/>
        <v>8.462280999999994</v>
      </c>
      <c r="R100">
        <f t="shared" si="28"/>
        <v>6.909945332893853</v>
      </c>
      <c r="T100">
        <f t="shared" si="41"/>
        <v>-0.2803225125752191</v>
      </c>
      <c r="U100">
        <f t="shared" si="31"/>
        <v>27.853536370204786</v>
      </c>
      <c r="V100">
        <f t="shared" si="29"/>
        <v>0.16123145659723356</v>
      </c>
      <c r="W100">
        <f t="shared" si="32"/>
        <v>753.6123040000001</v>
      </c>
      <c r="Y100">
        <v>14</v>
      </c>
      <c r="Z100">
        <f t="shared" si="42"/>
        <v>-0.3130893427332954</v>
      </c>
      <c r="AA100">
        <f t="shared" si="33"/>
        <v>29.99335971255223</v>
      </c>
      <c r="AC100">
        <v>6.16075</v>
      </c>
      <c r="AD100">
        <f t="shared" si="34"/>
        <v>0.028836130318829055</v>
      </c>
      <c r="AE100">
        <f t="shared" si="35"/>
        <v>29.816235561474556</v>
      </c>
      <c r="AH100">
        <v>6.55225</v>
      </c>
      <c r="AI100">
        <f t="shared" si="43"/>
        <v>-0.22020201572292825</v>
      </c>
      <c r="AJ100">
        <f t="shared" si="36"/>
        <v>32.76263338937886</v>
      </c>
      <c r="AL100">
        <v>4.55225</v>
      </c>
      <c r="AM100">
        <f t="shared" si="37"/>
        <v>-0.28588757753267413</v>
      </c>
      <c r="AN100">
        <f t="shared" si="38"/>
        <v>26.549034778390546</v>
      </c>
      <c r="AQ100">
        <f t="shared" si="44"/>
        <v>-0.1054910504488219</v>
      </c>
      <c r="AR100">
        <f t="shared" si="39"/>
        <v>41.59049454139672</v>
      </c>
      <c r="AS100">
        <f t="shared" si="46"/>
        <v>6.55225</v>
      </c>
      <c r="AT100">
        <f t="shared" si="47"/>
        <v>50</v>
      </c>
      <c r="AU100">
        <v>0</v>
      </c>
      <c r="AW100">
        <f t="shared" si="45"/>
        <v>-0.45515397470161634</v>
      </c>
      <c r="AX100">
        <f t="shared" si="40"/>
        <v>14.116578199012846</v>
      </c>
      <c r="AY100">
        <f t="shared" si="48"/>
        <v>2.55225</v>
      </c>
      <c r="AZ100">
        <f t="shared" si="49"/>
        <v>-50</v>
      </c>
      <c r="BA100">
        <v>0</v>
      </c>
    </row>
    <row r="101" spans="2:53" ht="12.75">
      <c r="B101">
        <v>1998</v>
      </c>
      <c r="C101" t="s">
        <v>77</v>
      </c>
      <c r="D101">
        <v>24.881</v>
      </c>
      <c r="E101">
        <v>0</v>
      </c>
      <c r="F101">
        <v>0</v>
      </c>
      <c r="G101">
        <v>0</v>
      </c>
      <c r="H101">
        <v>0</v>
      </c>
      <c r="I101">
        <v>0</v>
      </c>
      <c r="J101">
        <v>0</v>
      </c>
      <c r="K101">
        <v>0</v>
      </c>
      <c r="L101">
        <v>0</v>
      </c>
      <c r="M101">
        <v>0</v>
      </c>
      <c r="N101">
        <v>-1</v>
      </c>
      <c r="O101">
        <v>4.48175</v>
      </c>
      <c r="P101">
        <f t="shared" si="30"/>
        <v>-2.5710000000000015</v>
      </c>
      <c r="Q101">
        <f t="shared" si="27"/>
        <v>6.610041000000008</v>
      </c>
      <c r="R101">
        <f t="shared" si="28"/>
        <v>5.664144879697423</v>
      </c>
      <c r="T101">
        <f t="shared" si="41"/>
        <v>-0.19105359730572605</v>
      </c>
      <c r="U101">
        <f t="shared" si="31"/>
        <v>27.66248277289906</v>
      </c>
      <c r="V101">
        <f t="shared" si="29"/>
        <v>7.736646415934248</v>
      </c>
      <c r="W101">
        <f t="shared" si="32"/>
        <v>619.064161</v>
      </c>
      <c r="Y101">
        <v>14</v>
      </c>
      <c r="Z101">
        <f t="shared" si="42"/>
        <v>-0.16679577459508382</v>
      </c>
      <c r="AA101">
        <f t="shared" si="33"/>
        <v>29.826563937957147</v>
      </c>
      <c r="AC101">
        <v>6.16075</v>
      </c>
      <c r="AD101">
        <f t="shared" si="34"/>
        <v>-0.027510001212937306</v>
      </c>
      <c r="AE101">
        <f t="shared" si="35"/>
        <v>29.788725560261618</v>
      </c>
      <c r="AH101">
        <v>6.48175</v>
      </c>
      <c r="AI101">
        <f t="shared" si="43"/>
        <v>-0.22881785061057444</v>
      </c>
      <c r="AJ101">
        <f t="shared" si="36"/>
        <v>32.53381553876829</v>
      </c>
      <c r="AL101">
        <v>4.48175</v>
      </c>
      <c r="AM101">
        <f t="shared" si="37"/>
        <v>-0.28316470505516056</v>
      </c>
      <c r="AN101">
        <f t="shared" si="38"/>
        <v>26.265870073335385</v>
      </c>
      <c r="AQ101">
        <f t="shared" si="44"/>
        <v>-0.046401717003049875</v>
      </c>
      <c r="AR101">
        <f t="shared" si="39"/>
        <v>41.54409282439367</v>
      </c>
      <c r="AS101">
        <f t="shared" si="46"/>
        <v>6.48175</v>
      </c>
      <c r="AT101">
        <f t="shared" si="47"/>
        <v>49</v>
      </c>
      <c r="AU101">
        <v>0</v>
      </c>
      <c r="AW101">
        <f t="shared" si="45"/>
        <v>-0.33570547760840186</v>
      </c>
      <c r="AX101">
        <f t="shared" si="40"/>
        <v>13.780872721404444</v>
      </c>
      <c r="AY101">
        <f t="shared" si="48"/>
        <v>2.48175</v>
      </c>
      <c r="AZ101">
        <f t="shared" si="49"/>
        <v>-51</v>
      </c>
      <c r="BA101">
        <v>0</v>
      </c>
    </row>
    <row r="102" spans="2:53" ht="12.75">
      <c r="B102">
        <v>1998</v>
      </c>
      <c r="C102" t="s">
        <v>78</v>
      </c>
      <c r="D102">
        <v>21.328</v>
      </c>
      <c r="E102">
        <v>0</v>
      </c>
      <c r="F102">
        <v>0</v>
      </c>
      <c r="G102">
        <v>0</v>
      </c>
      <c r="H102">
        <v>0</v>
      </c>
      <c r="I102">
        <v>0</v>
      </c>
      <c r="J102">
        <v>0</v>
      </c>
      <c r="K102">
        <v>0</v>
      </c>
      <c r="L102">
        <v>0</v>
      </c>
      <c r="M102">
        <v>0</v>
      </c>
      <c r="N102">
        <v>-9</v>
      </c>
      <c r="O102">
        <v>4.42375</v>
      </c>
      <c r="P102">
        <f t="shared" si="30"/>
        <v>-3.553000000000001</v>
      </c>
      <c r="Q102">
        <f t="shared" si="27"/>
        <v>12.623809000000007</v>
      </c>
      <c r="R102">
        <f t="shared" si="28"/>
        <v>9.729252578939883</v>
      </c>
      <c r="T102">
        <f t="shared" si="41"/>
        <v>-0.4338250163000029</v>
      </c>
      <c r="U102">
        <f t="shared" si="31"/>
        <v>27.22865775659906</v>
      </c>
      <c r="V102">
        <f t="shared" si="29"/>
        <v>34.81776196051265</v>
      </c>
      <c r="W102">
        <f t="shared" si="32"/>
        <v>454.883584</v>
      </c>
      <c r="Y102">
        <v>14</v>
      </c>
      <c r="Z102">
        <f t="shared" si="42"/>
        <v>-0.38597470567349484</v>
      </c>
      <c r="AA102">
        <f t="shared" si="33"/>
        <v>29.440589232283653</v>
      </c>
      <c r="AC102">
        <v>6.16075</v>
      </c>
      <c r="AD102">
        <f t="shared" si="34"/>
        <v>-0.050541094823558716</v>
      </c>
      <c r="AE102">
        <f t="shared" si="35"/>
        <v>29.73818446543806</v>
      </c>
      <c r="AH102">
        <v>6.42375</v>
      </c>
      <c r="AI102">
        <f t="shared" si="43"/>
        <v>-0.2713042939051149</v>
      </c>
      <c r="AJ102">
        <f t="shared" si="36"/>
        <v>32.26251124486317</v>
      </c>
      <c r="AL102">
        <v>4.42375</v>
      </c>
      <c r="AM102">
        <f t="shared" si="37"/>
        <v>-0.3162697399886217</v>
      </c>
      <c r="AN102">
        <f t="shared" si="38"/>
        <v>25.949600333346762</v>
      </c>
      <c r="AQ102">
        <f t="shared" si="44"/>
        <v>-0.31414308822705417</v>
      </c>
      <c r="AR102">
        <f t="shared" si="39"/>
        <v>41.22994973616662</v>
      </c>
      <c r="AS102">
        <f t="shared" si="46"/>
        <v>6.42375</v>
      </c>
      <c r="AT102">
        <f t="shared" si="47"/>
        <v>41</v>
      </c>
      <c r="AU102">
        <v>0</v>
      </c>
      <c r="AW102">
        <f t="shared" si="45"/>
        <v>-0.5535069443729508</v>
      </c>
      <c r="AX102">
        <f t="shared" si="40"/>
        <v>13.227365777031494</v>
      </c>
      <c r="AY102">
        <f t="shared" si="48"/>
        <v>2.42375</v>
      </c>
      <c r="AZ102">
        <f t="shared" si="49"/>
        <v>-59</v>
      </c>
      <c r="BA102">
        <v>0</v>
      </c>
    </row>
    <row r="103" spans="2:53" ht="12.75">
      <c r="B103">
        <v>1998</v>
      </c>
      <c r="C103" t="s">
        <v>79</v>
      </c>
      <c r="D103">
        <v>21.689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  <c r="O103">
        <v>4.335</v>
      </c>
      <c r="P103">
        <f t="shared" si="30"/>
        <v>0.36100000000000065</v>
      </c>
      <c r="Q103">
        <f t="shared" si="27"/>
        <v>0.13032100000000046</v>
      </c>
      <c r="R103">
        <f t="shared" si="28"/>
        <v>1.0869938255599643</v>
      </c>
      <c r="T103">
        <f t="shared" si="41"/>
        <v>-0.6815899604158688</v>
      </c>
      <c r="U103">
        <f t="shared" si="31"/>
        <v>26.54706779618319</v>
      </c>
      <c r="V103">
        <f t="shared" si="29"/>
        <v>23.600822712312187</v>
      </c>
      <c r="W103">
        <f t="shared" si="32"/>
        <v>470.412721</v>
      </c>
      <c r="Y103">
        <v>14</v>
      </c>
      <c r="Z103">
        <f t="shared" si="42"/>
        <v>-0.38673652073001913</v>
      </c>
      <c r="AA103">
        <f t="shared" si="33"/>
        <v>29.053852711553635</v>
      </c>
      <c r="AC103">
        <v>6.16075</v>
      </c>
      <c r="AD103">
        <f t="shared" si="34"/>
        <v>-0.29707973802402143</v>
      </c>
      <c r="AE103">
        <f t="shared" si="35"/>
        <v>29.44110472741404</v>
      </c>
      <c r="AH103">
        <v>6.335</v>
      </c>
      <c r="AI103">
        <f t="shared" si="43"/>
        <v>-0.26419626761150766</v>
      </c>
      <c r="AJ103">
        <f t="shared" si="36"/>
        <v>31.998314977251663</v>
      </c>
      <c r="AL103">
        <v>4.335</v>
      </c>
      <c r="AM103">
        <f t="shared" si="37"/>
        <v>-0.3013997334266336</v>
      </c>
      <c r="AN103">
        <f t="shared" si="38"/>
        <v>25.648200599920127</v>
      </c>
      <c r="AQ103">
        <f t="shared" si="44"/>
        <v>-0.5825676464488002</v>
      </c>
      <c r="AR103">
        <f t="shared" si="39"/>
        <v>40.647382089717816</v>
      </c>
      <c r="AS103">
        <f t="shared" si="46"/>
        <v>6.335</v>
      </c>
      <c r="AT103">
        <f t="shared" si="47"/>
        <v>50</v>
      </c>
      <c r="AU103">
        <v>0</v>
      </c>
      <c r="AW103">
        <f t="shared" si="45"/>
        <v>-0.7806122743829357</v>
      </c>
      <c r="AX103">
        <f t="shared" si="40"/>
        <v>12.446753502648559</v>
      </c>
      <c r="AY103">
        <f t="shared" si="48"/>
        <v>2.335</v>
      </c>
      <c r="AZ103">
        <f t="shared" si="49"/>
        <v>-50</v>
      </c>
      <c r="BA103">
        <v>0</v>
      </c>
    </row>
    <row r="104" spans="2:53" ht="12.75">
      <c r="B104">
        <v>1998</v>
      </c>
      <c r="C104" t="s">
        <v>80</v>
      </c>
      <c r="D104">
        <v>23.436</v>
      </c>
      <c r="E104">
        <v>0</v>
      </c>
      <c r="F104">
        <v>0</v>
      </c>
      <c r="G104">
        <v>0</v>
      </c>
      <c r="H104">
        <v>0</v>
      </c>
      <c r="I104">
        <v>0</v>
      </c>
      <c r="J104">
        <v>0</v>
      </c>
      <c r="K104">
        <v>0</v>
      </c>
      <c r="L104">
        <v>0</v>
      </c>
      <c r="M104">
        <v>0</v>
      </c>
      <c r="N104">
        <v>-1</v>
      </c>
      <c r="O104">
        <v>4.24275</v>
      </c>
      <c r="P104">
        <f t="shared" si="30"/>
        <v>1.7469999999999999</v>
      </c>
      <c r="Q104">
        <f t="shared" si="27"/>
        <v>3.0520089999999995</v>
      </c>
      <c r="R104">
        <f t="shared" si="28"/>
        <v>3.784348718215884</v>
      </c>
      <c r="T104">
        <f t="shared" si="41"/>
        <v>-0.1983402576968083</v>
      </c>
      <c r="U104">
        <f t="shared" si="31"/>
        <v>26.34872753848638</v>
      </c>
      <c r="V104">
        <f t="shared" si="29"/>
        <v>8.483981713456922</v>
      </c>
      <c r="W104">
        <f t="shared" si="32"/>
        <v>549.246096</v>
      </c>
      <c r="Y104">
        <v>14</v>
      </c>
      <c r="Z104">
        <f t="shared" si="42"/>
        <v>-0.28460473338296943</v>
      </c>
      <c r="AA104">
        <f t="shared" si="33"/>
        <v>28.769247978170664</v>
      </c>
      <c r="AC104">
        <v>6.16075</v>
      </c>
      <c r="AD104">
        <f t="shared" si="34"/>
        <v>0.08442248319342305</v>
      </c>
      <c r="AE104">
        <f t="shared" si="35"/>
        <v>29.525527210607464</v>
      </c>
      <c r="AH104">
        <v>6.24275</v>
      </c>
      <c r="AI104">
        <f t="shared" si="43"/>
        <v>-0.25127183304802925</v>
      </c>
      <c r="AJ104">
        <f t="shared" si="36"/>
        <v>31.747043144203634</v>
      </c>
      <c r="AL104">
        <v>4.24275</v>
      </c>
      <c r="AM104">
        <f t="shared" si="37"/>
        <v>-0.2820531993906819</v>
      </c>
      <c r="AN104">
        <f t="shared" si="38"/>
        <v>25.366147400529446</v>
      </c>
      <c r="AQ104">
        <f t="shared" si="44"/>
        <v>-0.11641127458904843</v>
      </c>
      <c r="AR104">
        <f t="shared" si="39"/>
        <v>40.53097081512877</v>
      </c>
      <c r="AS104">
        <f t="shared" si="46"/>
        <v>6.24275</v>
      </c>
      <c r="AT104">
        <f t="shared" si="47"/>
        <v>49</v>
      </c>
      <c r="AU104">
        <v>0</v>
      </c>
      <c r="AW104">
        <f t="shared" si="45"/>
        <v>-0.2802692408045664</v>
      </c>
      <c r="AX104">
        <f t="shared" si="40"/>
        <v>12.166484261843992</v>
      </c>
      <c r="AY104">
        <f t="shared" si="48"/>
        <v>2.24275</v>
      </c>
      <c r="AZ104">
        <f t="shared" si="49"/>
        <v>-51</v>
      </c>
      <c r="BA104">
        <v>0</v>
      </c>
    </row>
    <row r="105" spans="2:53" ht="12.75">
      <c r="B105">
        <v>1999</v>
      </c>
      <c r="C105" t="s">
        <v>81</v>
      </c>
      <c r="D105">
        <v>23.487</v>
      </c>
      <c r="E105">
        <v>0</v>
      </c>
      <c r="F105">
        <v>0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0</v>
      </c>
      <c r="N105">
        <v>-5</v>
      </c>
      <c r="O105">
        <v>4.10625</v>
      </c>
      <c r="P105">
        <f t="shared" si="30"/>
        <v>0.05099999999999838</v>
      </c>
      <c r="Q105">
        <f t="shared" si="27"/>
        <v>0.0026009999999998348</v>
      </c>
      <c r="R105">
        <f t="shared" si="28"/>
        <v>0.11043766259384422</v>
      </c>
      <c r="T105">
        <f t="shared" si="41"/>
        <v>-0.2813216252274975</v>
      </c>
      <c r="U105">
        <f t="shared" si="31"/>
        <v>26.06740591325888</v>
      </c>
      <c r="V105">
        <f t="shared" si="29"/>
        <v>6.658494677181408</v>
      </c>
      <c r="W105">
        <f t="shared" si="32"/>
        <v>551.6391689999999</v>
      </c>
      <c r="Y105">
        <v>14</v>
      </c>
      <c r="Z105">
        <f t="shared" si="42"/>
        <v>-0.27773811862623854</v>
      </c>
      <c r="AA105">
        <f t="shared" si="33"/>
        <v>28.491509859544426</v>
      </c>
      <c r="AC105">
        <v>6.16075</v>
      </c>
      <c r="AD105">
        <f t="shared" si="34"/>
        <v>-0.00510753250790906</v>
      </c>
      <c r="AE105">
        <f t="shared" si="35"/>
        <v>29.520419678099554</v>
      </c>
      <c r="AH105">
        <v>6.10625</v>
      </c>
      <c r="AI105">
        <f t="shared" si="43"/>
        <v>-0.2579051983800157</v>
      </c>
      <c r="AJ105">
        <f t="shared" si="36"/>
        <v>31.489137945823618</v>
      </c>
      <c r="AL105">
        <v>4.10625</v>
      </c>
      <c r="AM105">
        <f t="shared" si="37"/>
        <v>-0.28337305448323347</v>
      </c>
      <c r="AN105">
        <f t="shared" si="38"/>
        <v>25.08277434604621</v>
      </c>
      <c r="AQ105">
        <f t="shared" si="44"/>
        <v>-0.21353530511278315</v>
      </c>
      <c r="AR105">
        <f t="shared" si="39"/>
        <v>40.31743551001598</v>
      </c>
      <c r="AS105">
        <f t="shared" si="46"/>
        <v>6.10625</v>
      </c>
      <c r="AT105">
        <f t="shared" si="47"/>
        <v>45</v>
      </c>
      <c r="AU105">
        <v>0</v>
      </c>
      <c r="AW105">
        <f t="shared" si="45"/>
        <v>-0.349107945342212</v>
      </c>
      <c r="AX105">
        <f t="shared" si="40"/>
        <v>11.81737631650178</v>
      </c>
      <c r="AY105">
        <f t="shared" si="48"/>
        <v>2.10625</v>
      </c>
      <c r="AZ105">
        <f t="shared" si="49"/>
        <v>-55</v>
      </c>
      <c r="BA105">
        <v>0</v>
      </c>
    </row>
    <row r="106" spans="2:53" ht="12.75">
      <c r="B106">
        <v>1999</v>
      </c>
      <c r="C106" t="s">
        <v>82</v>
      </c>
      <c r="D106">
        <v>27.936</v>
      </c>
      <c r="E106">
        <v>0</v>
      </c>
      <c r="F106">
        <v>0</v>
      </c>
      <c r="G106">
        <v>0</v>
      </c>
      <c r="H106">
        <v>0</v>
      </c>
      <c r="I106">
        <v>0</v>
      </c>
      <c r="J106">
        <v>0</v>
      </c>
      <c r="K106">
        <v>0</v>
      </c>
      <c r="L106">
        <v>0</v>
      </c>
      <c r="M106">
        <v>0</v>
      </c>
      <c r="N106">
        <v>0</v>
      </c>
      <c r="O106">
        <v>3.99625</v>
      </c>
      <c r="P106">
        <f t="shared" si="30"/>
        <v>4.449000000000002</v>
      </c>
      <c r="Q106">
        <f t="shared" si="27"/>
        <v>19.793601000000013</v>
      </c>
      <c r="R106">
        <f t="shared" si="28"/>
        <v>22.66789012197543</v>
      </c>
      <c r="T106">
        <f t="shared" si="41"/>
        <v>-0.3120807724691475</v>
      </c>
      <c r="U106">
        <f t="shared" si="31"/>
        <v>25.755325140789733</v>
      </c>
      <c r="V106">
        <f t="shared" si="29"/>
        <v>4.755342841591719</v>
      </c>
      <c r="W106">
        <f t="shared" si="32"/>
        <v>780.420096</v>
      </c>
      <c r="Y106">
        <v>14</v>
      </c>
      <c r="Z106">
        <f t="shared" si="42"/>
        <v>-0.18384315683090457</v>
      </c>
      <c r="AA106">
        <f t="shared" si="33"/>
        <v>28.307666702713522</v>
      </c>
      <c r="AC106">
        <v>6.16075</v>
      </c>
      <c r="AD106">
        <f t="shared" si="34"/>
        <v>-0.12949856266886114</v>
      </c>
      <c r="AE106">
        <f t="shared" si="35"/>
        <v>29.390921115430693</v>
      </c>
      <c r="AH106">
        <v>5.99625</v>
      </c>
      <c r="AI106">
        <f t="shared" si="43"/>
        <v>-0.26536565836050485</v>
      </c>
      <c r="AJ106">
        <f t="shared" si="36"/>
        <v>31.223772287463113</v>
      </c>
      <c r="AL106">
        <v>3.99625</v>
      </c>
      <c r="AM106">
        <f t="shared" si="37"/>
        <v>-0.2864372276753288</v>
      </c>
      <c r="AN106">
        <f t="shared" si="38"/>
        <v>24.796337118370882</v>
      </c>
      <c r="AQ106">
        <f t="shared" si="44"/>
        <v>-0.2559957947189558</v>
      </c>
      <c r="AR106">
        <f t="shared" si="39"/>
        <v>40.06143971529703</v>
      </c>
      <c r="AS106">
        <f t="shared" si="46"/>
        <v>5.99625</v>
      </c>
      <c r="AT106">
        <f t="shared" si="47"/>
        <v>50</v>
      </c>
      <c r="AU106">
        <v>0</v>
      </c>
      <c r="AW106">
        <f t="shared" si="45"/>
        <v>-0.3681657502193399</v>
      </c>
      <c r="AX106">
        <f t="shared" si="40"/>
        <v>11.44921056628244</v>
      </c>
      <c r="AY106">
        <f t="shared" si="48"/>
        <v>1.9962499999999999</v>
      </c>
      <c r="AZ106">
        <f t="shared" si="49"/>
        <v>-50</v>
      </c>
      <c r="BA106">
        <v>0</v>
      </c>
    </row>
    <row r="107" spans="2:53" ht="12.75">
      <c r="B107">
        <v>1999</v>
      </c>
      <c r="C107" t="s">
        <v>83</v>
      </c>
      <c r="D107">
        <v>26.578</v>
      </c>
      <c r="E107">
        <v>0</v>
      </c>
      <c r="F107">
        <v>0</v>
      </c>
      <c r="G107">
        <v>0</v>
      </c>
      <c r="H107">
        <v>0</v>
      </c>
      <c r="I107">
        <v>0</v>
      </c>
      <c r="J107">
        <v>0</v>
      </c>
      <c r="K107">
        <v>0</v>
      </c>
      <c r="L107">
        <v>0</v>
      </c>
      <c r="M107">
        <v>0</v>
      </c>
      <c r="N107">
        <v>-8</v>
      </c>
      <c r="O107">
        <v>3.96475</v>
      </c>
      <c r="P107">
        <f t="shared" si="30"/>
        <v>-1.3580000000000005</v>
      </c>
      <c r="Q107">
        <f t="shared" si="27"/>
        <v>1.8441640000000015</v>
      </c>
      <c r="R107">
        <f t="shared" si="28"/>
        <v>1.3123703181047566</v>
      </c>
      <c r="T107">
        <f t="shared" si="41"/>
        <v>-0.21241267547831388</v>
      </c>
      <c r="U107">
        <f t="shared" si="31"/>
        <v>25.542912465311417</v>
      </c>
      <c r="V107">
        <f t="shared" si="29"/>
        <v>1.0714062044676869</v>
      </c>
      <c r="W107">
        <f t="shared" si="32"/>
        <v>706.390084</v>
      </c>
      <c r="Y107">
        <v>14</v>
      </c>
      <c r="Z107">
        <f t="shared" si="42"/>
        <v>-0.28767037516916005</v>
      </c>
      <c r="AA107">
        <f t="shared" si="33"/>
        <v>28.019996327544362</v>
      </c>
      <c r="AC107">
        <v>6.16075</v>
      </c>
      <c r="AD107">
        <f t="shared" si="34"/>
        <v>0.07421441859760058</v>
      </c>
      <c r="AE107">
        <f t="shared" si="35"/>
        <v>29.465135534028292</v>
      </c>
      <c r="AH107">
        <v>5.96475</v>
      </c>
      <c r="AI107">
        <f t="shared" si="43"/>
        <v>-0.29647193246222003</v>
      </c>
      <c r="AJ107">
        <f t="shared" si="36"/>
        <v>30.92730035500089</v>
      </c>
      <c r="AL107">
        <v>3.96475</v>
      </c>
      <c r="AM107">
        <f t="shared" si="37"/>
        <v>-0.3139061064103498</v>
      </c>
      <c r="AN107">
        <f t="shared" si="38"/>
        <v>24.482431011960532</v>
      </c>
      <c r="AQ107">
        <f t="shared" si="44"/>
        <v>-0.16600914267233802</v>
      </c>
      <c r="AR107">
        <f t="shared" si="39"/>
        <v>39.89543057262469</v>
      </c>
      <c r="AS107">
        <f t="shared" si="46"/>
        <v>5.96475</v>
      </c>
      <c r="AT107">
        <f t="shared" si="47"/>
        <v>42</v>
      </c>
      <c r="AU107">
        <v>0</v>
      </c>
      <c r="AW107">
        <f t="shared" si="45"/>
        <v>-0.2588162082842901</v>
      </c>
      <c r="AX107">
        <f t="shared" si="40"/>
        <v>11.19039435799815</v>
      </c>
      <c r="AY107">
        <f t="shared" si="48"/>
        <v>1.96475</v>
      </c>
      <c r="AZ107">
        <f t="shared" si="49"/>
        <v>-58</v>
      </c>
      <c r="BA107">
        <v>0</v>
      </c>
    </row>
    <row r="108" spans="2:53" ht="12.75">
      <c r="B108">
        <v>1999</v>
      </c>
      <c r="C108" t="s">
        <v>84</v>
      </c>
      <c r="D108">
        <v>23.603</v>
      </c>
      <c r="E108">
        <v>0</v>
      </c>
      <c r="F108">
        <v>0</v>
      </c>
      <c r="G108">
        <v>0</v>
      </c>
      <c r="H108">
        <v>0</v>
      </c>
      <c r="I108">
        <v>0</v>
      </c>
      <c r="J108">
        <v>0</v>
      </c>
      <c r="K108">
        <v>0</v>
      </c>
      <c r="L108">
        <v>0</v>
      </c>
      <c r="M108">
        <v>0</v>
      </c>
      <c r="N108">
        <v>-14</v>
      </c>
      <c r="O108">
        <v>3.8805</v>
      </c>
      <c r="P108">
        <f t="shared" si="30"/>
        <v>-2.974999999999998</v>
      </c>
      <c r="Q108">
        <f t="shared" si="27"/>
        <v>8.850624999999987</v>
      </c>
      <c r="R108">
        <f t="shared" si="28"/>
        <v>5.198266661030771</v>
      </c>
      <c r="T108">
        <f t="shared" si="41"/>
        <v>-0.6950292411895325</v>
      </c>
      <c r="U108">
        <f t="shared" si="31"/>
        <v>24.847883224121883</v>
      </c>
      <c r="V108">
        <f t="shared" si="29"/>
        <v>1.549734241700091</v>
      </c>
      <c r="W108">
        <f t="shared" si="32"/>
        <v>557.101609</v>
      </c>
      <c r="Y108">
        <v>14</v>
      </c>
      <c r="Z108">
        <f t="shared" si="42"/>
        <v>-0.47372656915204575</v>
      </c>
      <c r="AA108">
        <f t="shared" si="33"/>
        <v>27.546269758392317</v>
      </c>
      <c r="AC108">
        <v>6.16075</v>
      </c>
      <c r="AD108">
        <f t="shared" si="34"/>
        <v>-0.2221658609051358</v>
      </c>
      <c r="AE108">
        <f t="shared" si="35"/>
        <v>29.242969673123156</v>
      </c>
      <c r="AH108">
        <v>5.8805</v>
      </c>
      <c r="AI108">
        <f t="shared" si="43"/>
        <v>-0.30727659632361914</v>
      </c>
      <c r="AJ108">
        <f t="shared" si="36"/>
        <v>30.620023758677274</v>
      </c>
      <c r="AL108">
        <v>3.8805</v>
      </c>
      <c r="AM108">
        <f t="shared" si="37"/>
        <v>-0.32170126573064906</v>
      </c>
      <c r="AN108">
        <f t="shared" si="38"/>
        <v>24.160729746229883</v>
      </c>
      <c r="AQ108">
        <f t="shared" si="44"/>
        <v>-0.6566359326200578</v>
      </c>
      <c r="AR108">
        <f t="shared" si="39"/>
        <v>39.238794640004635</v>
      </c>
      <c r="AS108">
        <f t="shared" si="46"/>
        <v>5.8805</v>
      </c>
      <c r="AT108">
        <f t="shared" si="47"/>
        <v>36</v>
      </c>
      <c r="AU108">
        <v>0</v>
      </c>
      <c r="AW108">
        <f t="shared" si="45"/>
        <v>-0.733422549759009</v>
      </c>
      <c r="AX108">
        <f t="shared" si="40"/>
        <v>10.45697180823914</v>
      </c>
      <c r="AY108">
        <f t="shared" si="48"/>
        <v>1.8805</v>
      </c>
      <c r="AZ108">
        <f t="shared" si="49"/>
        <v>-64</v>
      </c>
      <c r="BA108">
        <v>0</v>
      </c>
    </row>
    <row r="109" spans="2:53" ht="12.75">
      <c r="B109">
        <v>2000</v>
      </c>
      <c r="C109" t="s">
        <v>85</v>
      </c>
      <c r="D109">
        <v>21.174</v>
      </c>
      <c r="E109">
        <v>-1</v>
      </c>
      <c r="F109">
        <v>0</v>
      </c>
      <c r="G109">
        <v>0</v>
      </c>
      <c r="H109">
        <v>1</v>
      </c>
      <c r="I109">
        <v>0</v>
      </c>
      <c r="J109">
        <v>0</v>
      </c>
      <c r="K109">
        <v>0</v>
      </c>
      <c r="L109">
        <v>0</v>
      </c>
      <c r="M109">
        <v>1</v>
      </c>
      <c r="N109">
        <v>-24</v>
      </c>
      <c r="O109">
        <v>3.86925</v>
      </c>
      <c r="P109">
        <f t="shared" si="30"/>
        <v>-2.429000000000002</v>
      </c>
      <c r="Q109">
        <f t="shared" si="27"/>
        <v>5.90004100000001</v>
      </c>
      <c r="R109">
        <f t="shared" si="28"/>
        <v>0.9483648436502082</v>
      </c>
      <c r="T109">
        <f t="shared" si="41"/>
        <v>-1.4551597442854376</v>
      </c>
      <c r="U109">
        <f t="shared" si="31"/>
        <v>23.392723479836445</v>
      </c>
      <c r="V109">
        <f t="shared" si="29"/>
        <v>4.922733879977544</v>
      </c>
      <c r="W109">
        <f t="shared" si="32"/>
        <v>448.33827599999995</v>
      </c>
      <c r="Y109">
        <v>14</v>
      </c>
      <c r="Z109">
        <f t="shared" si="42"/>
        <v>-1.1148145805577347</v>
      </c>
      <c r="AA109">
        <f t="shared" si="33"/>
        <v>26.431455177834582</v>
      </c>
      <c r="AC109">
        <v>6.16075</v>
      </c>
      <c r="AD109">
        <f t="shared" si="34"/>
        <v>-1.1629167480698304</v>
      </c>
      <c r="AE109">
        <f t="shared" si="35"/>
        <v>28.080052925053327</v>
      </c>
      <c r="AH109">
        <v>5.86925</v>
      </c>
      <c r="AI109">
        <f t="shared" si="43"/>
        <v>-0.27198357823892366</v>
      </c>
      <c r="AJ109">
        <f t="shared" si="36"/>
        <v>30.34804018043835</v>
      </c>
      <c r="AL109">
        <v>3.86925</v>
      </c>
      <c r="AM109">
        <f t="shared" si="37"/>
        <v>-0.28391824678824307</v>
      </c>
      <c r="AN109">
        <f t="shared" si="38"/>
        <v>23.87681149944164</v>
      </c>
      <c r="AQ109">
        <f t="shared" si="44"/>
        <v>-1.4233939270345326</v>
      </c>
      <c r="AR109">
        <f t="shared" si="39"/>
        <v>37.8154007129701</v>
      </c>
      <c r="AS109">
        <f t="shared" si="46"/>
        <v>5.86925</v>
      </c>
      <c r="AT109">
        <f t="shared" si="47"/>
        <v>26</v>
      </c>
      <c r="AU109">
        <v>-1</v>
      </c>
      <c r="AW109">
        <f t="shared" si="45"/>
        <v>-1.486925561536343</v>
      </c>
      <c r="AX109">
        <f t="shared" si="40"/>
        <v>8.970046246702797</v>
      </c>
      <c r="AY109">
        <f t="shared" si="48"/>
        <v>1.86925</v>
      </c>
      <c r="AZ109">
        <f t="shared" si="49"/>
        <v>-74</v>
      </c>
      <c r="BA109">
        <v>-1</v>
      </c>
    </row>
    <row r="110" spans="2:53" ht="12.75">
      <c r="B110">
        <v>2000</v>
      </c>
      <c r="C110" t="s">
        <v>86</v>
      </c>
      <c r="D110">
        <v>19.494</v>
      </c>
      <c r="E110">
        <v>0</v>
      </c>
      <c r="F110">
        <v>0</v>
      </c>
      <c r="G110">
        <v>0</v>
      </c>
      <c r="H110">
        <v>0</v>
      </c>
      <c r="I110">
        <v>0</v>
      </c>
      <c r="J110">
        <v>0</v>
      </c>
      <c r="K110">
        <v>0</v>
      </c>
      <c r="L110">
        <v>0</v>
      </c>
      <c r="M110">
        <v>0</v>
      </c>
      <c r="N110">
        <v>-36</v>
      </c>
      <c r="O110">
        <v>3.86925</v>
      </c>
      <c r="P110">
        <f t="shared" si="30"/>
        <v>-1.6799999999999997</v>
      </c>
      <c r="Q110">
        <f t="shared" si="27"/>
        <v>2.822399999999999</v>
      </c>
      <c r="R110">
        <f t="shared" si="28"/>
        <v>0.6275595907836367</v>
      </c>
      <c r="T110">
        <f t="shared" si="41"/>
        <v>-0.8878134116360987</v>
      </c>
      <c r="U110">
        <f t="shared" si="31"/>
        <v>22.504910068200346</v>
      </c>
      <c r="V110">
        <f t="shared" si="29"/>
        <v>9.06557943879021</v>
      </c>
      <c r="W110">
        <f t="shared" si="32"/>
        <v>380.016036</v>
      </c>
      <c r="Y110">
        <v>14</v>
      </c>
      <c r="Z110">
        <f t="shared" si="42"/>
        <v>-0.3095491852362354</v>
      </c>
      <c r="AA110">
        <f t="shared" si="33"/>
        <v>26.121905992598347</v>
      </c>
      <c r="AC110">
        <v>6.16075</v>
      </c>
      <c r="AD110">
        <f t="shared" si="34"/>
        <v>-0.43698528128126823</v>
      </c>
      <c r="AE110">
        <f t="shared" si="35"/>
        <v>27.64306764377206</v>
      </c>
      <c r="AH110">
        <v>5.86925</v>
      </c>
      <c r="AI110">
        <f t="shared" si="43"/>
        <v>-0.27250603636870047</v>
      </c>
      <c r="AJ110">
        <f t="shared" si="36"/>
        <v>30.07553414406965</v>
      </c>
      <c r="AL110">
        <v>3.86925</v>
      </c>
      <c r="AM110">
        <f t="shared" si="37"/>
        <v>-0.2823805304983672</v>
      </c>
      <c r="AN110">
        <f t="shared" si="38"/>
        <v>23.59443096894327</v>
      </c>
      <c r="AQ110">
        <f t="shared" si="44"/>
        <v>-0.8615310415248654</v>
      </c>
      <c r="AR110">
        <f t="shared" si="39"/>
        <v>36.95386967144524</v>
      </c>
      <c r="AS110">
        <f t="shared" si="46"/>
        <v>5.86925</v>
      </c>
      <c r="AT110">
        <f t="shared" si="47"/>
        <v>14</v>
      </c>
      <c r="AU110">
        <v>0</v>
      </c>
      <c r="AW110">
        <f t="shared" si="45"/>
        <v>-0.9140957817473354</v>
      </c>
      <c r="AX110">
        <f t="shared" si="40"/>
        <v>8.055950464955462</v>
      </c>
      <c r="AY110">
        <f t="shared" si="48"/>
        <v>1.86925</v>
      </c>
      <c r="AZ110">
        <f t="shared" si="49"/>
        <v>-86</v>
      </c>
      <c r="BA110">
        <v>0</v>
      </c>
    </row>
    <row r="111" spans="2:53" ht="12.75">
      <c r="B111">
        <v>2000</v>
      </c>
      <c r="C111" t="s">
        <v>87</v>
      </c>
      <c r="D111">
        <v>19.18</v>
      </c>
      <c r="E111">
        <v>0</v>
      </c>
      <c r="F111">
        <v>0</v>
      </c>
      <c r="G111">
        <v>0</v>
      </c>
      <c r="H111">
        <v>0</v>
      </c>
      <c r="I111">
        <v>0</v>
      </c>
      <c r="J111">
        <v>0</v>
      </c>
      <c r="K111">
        <v>0</v>
      </c>
      <c r="L111">
        <v>0</v>
      </c>
      <c r="M111">
        <v>0</v>
      </c>
      <c r="N111">
        <v>-18</v>
      </c>
      <c r="O111">
        <v>3.8455</v>
      </c>
      <c r="P111">
        <f t="shared" si="30"/>
        <v>-0.31400000000000006</v>
      </c>
      <c r="Q111">
        <f t="shared" si="27"/>
        <v>0.09859600000000003</v>
      </c>
      <c r="R111">
        <f aca="true" t="shared" si="50" ref="R111:R134">(P111-T111)^2</f>
        <v>0.631372214227926</v>
      </c>
      <c r="T111">
        <f t="shared" si="41"/>
        <v>-1.1085893368450939</v>
      </c>
      <c r="U111">
        <f t="shared" si="31"/>
        <v>21.396320731355253</v>
      </c>
      <c r="V111">
        <f aca="true" t="shared" si="51" ref="V111:V134">(D111-U111)^2</f>
        <v>4.912077584235085</v>
      </c>
      <c r="W111">
        <f t="shared" si="32"/>
        <v>367.87239999999997</v>
      </c>
      <c r="Y111">
        <v>14</v>
      </c>
      <c r="Z111">
        <f t="shared" si="42"/>
        <v>-0.2873514841706013</v>
      </c>
      <c r="AA111">
        <f t="shared" si="33"/>
        <v>25.834554508427747</v>
      </c>
      <c r="AC111">
        <v>6.16075</v>
      </c>
      <c r="AD111">
        <f t="shared" si="34"/>
        <v>-0.7043466203412148</v>
      </c>
      <c r="AE111">
        <f t="shared" si="35"/>
        <v>26.938721023430844</v>
      </c>
      <c r="AH111">
        <v>5.8454999999999995</v>
      </c>
      <c r="AI111">
        <f t="shared" si="43"/>
        <v>-0.2318048344537293</v>
      </c>
      <c r="AJ111">
        <f t="shared" si="36"/>
        <v>29.84372930961592</v>
      </c>
      <c r="AL111">
        <v>3.8455</v>
      </c>
      <c r="AM111">
        <f t="shared" si="37"/>
        <v>-0.2399747835322385</v>
      </c>
      <c r="AN111">
        <f t="shared" si="38"/>
        <v>23.35445618541103</v>
      </c>
      <c r="AQ111">
        <f t="shared" si="44"/>
        <v>-1.0868438557448314</v>
      </c>
      <c r="AR111">
        <f t="shared" si="39"/>
        <v>35.86702581570041</v>
      </c>
      <c r="AS111">
        <f t="shared" si="46"/>
        <v>5.8454999999999995</v>
      </c>
      <c r="AT111">
        <f t="shared" si="47"/>
        <v>32</v>
      </c>
      <c r="AU111">
        <v>0</v>
      </c>
      <c r="AW111">
        <f t="shared" si="45"/>
        <v>-1.1303348179453585</v>
      </c>
      <c r="AX111">
        <f t="shared" si="40"/>
        <v>6.925615647010103</v>
      </c>
      <c r="AY111">
        <f t="shared" si="48"/>
        <v>1.8455</v>
      </c>
      <c r="AZ111">
        <f t="shared" si="49"/>
        <v>-68</v>
      </c>
      <c r="BA111">
        <v>0</v>
      </c>
    </row>
    <row r="112" spans="2:53" ht="12.75">
      <c r="B112">
        <v>2000</v>
      </c>
      <c r="C112" t="s">
        <v>88</v>
      </c>
      <c r="D112">
        <v>19.049</v>
      </c>
      <c r="E112">
        <v>0</v>
      </c>
      <c r="F112">
        <v>0</v>
      </c>
      <c r="G112">
        <v>0</v>
      </c>
      <c r="H112">
        <v>0</v>
      </c>
      <c r="I112">
        <v>0</v>
      </c>
      <c r="J112">
        <v>0</v>
      </c>
      <c r="K112">
        <v>0</v>
      </c>
      <c r="L112">
        <v>0</v>
      </c>
      <c r="M112">
        <v>0</v>
      </c>
      <c r="N112">
        <v>-28</v>
      </c>
      <c r="O112">
        <v>3.8965</v>
      </c>
      <c r="P112">
        <f t="shared" si="30"/>
        <v>-0.13100000000000023</v>
      </c>
      <c r="Q112">
        <f t="shared" si="27"/>
        <v>0.017161000000000058</v>
      </c>
      <c r="R112">
        <f t="shared" si="50"/>
        <v>0.008480939878689978</v>
      </c>
      <c r="T112">
        <f t="shared" si="41"/>
        <v>-0.2230920185395565</v>
      </c>
      <c r="U112">
        <f t="shared" si="31"/>
        <v>21.173228712815696</v>
      </c>
      <c r="V112">
        <f t="shared" si="51"/>
        <v>4.512347624350632</v>
      </c>
      <c r="W112">
        <f t="shared" si="32"/>
        <v>362.864401</v>
      </c>
      <c r="Y112">
        <v>14</v>
      </c>
      <c r="Z112">
        <f t="shared" si="42"/>
        <v>-0.1851862948715879</v>
      </c>
      <c r="AA112">
        <f t="shared" si="33"/>
        <v>25.64936821355616</v>
      </c>
      <c r="AC112">
        <v>6.16075</v>
      </c>
      <c r="AD112">
        <f aca="true" t="shared" si="52" ref="AD112:AD134">constant+bmajor*($E112)+bdnet_tone*($N111-$N110)+bdMAhom*($AC111-$AC110)+ecrate*($AE111-(bhom*$AC110+bnet_tone*$N110+ecconstant))</f>
        <v>0.058807627248706584</v>
      </c>
      <c r="AE112">
        <f t="shared" si="35"/>
        <v>26.997528650679552</v>
      </c>
      <c r="AH112">
        <v>5.8965</v>
      </c>
      <c r="AI112">
        <f t="shared" si="43"/>
        <v>-0.19179045212549203</v>
      </c>
      <c r="AJ112">
        <f t="shared" si="36"/>
        <v>29.65193885749043</v>
      </c>
      <c r="AL112">
        <v>3.8965</v>
      </c>
      <c r="AM112">
        <f t="shared" si="37"/>
        <v>-0.1985500964241197</v>
      </c>
      <c r="AN112">
        <f t="shared" si="38"/>
        <v>23.15590608898691</v>
      </c>
      <c r="AQ112">
        <f t="shared" si="44"/>
        <v>-0.2051002641323011</v>
      </c>
      <c r="AR112">
        <f t="shared" si="39"/>
        <v>35.66192555156811</v>
      </c>
      <c r="AS112">
        <f t="shared" si="46"/>
        <v>5.8965</v>
      </c>
      <c r="AT112">
        <f t="shared" si="47"/>
        <v>22</v>
      </c>
      <c r="AU112">
        <v>0</v>
      </c>
      <c r="AW112">
        <f t="shared" si="45"/>
        <v>-0.24108377294681227</v>
      </c>
      <c r="AX112">
        <f t="shared" si="40"/>
        <v>6.684531874063291</v>
      </c>
      <c r="AY112">
        <f t="shared" si="48"/>
        <v>1.8965</v>
      </c>
      <c r="AZ112">
        <f t="shared" si="49"/>
        <v>-78</v>
      </c>
      <c r="BA112">
        <v>0</v>
      </c>
    </row>
    <row r="113" spans="2:53" ht="12.75">
      <c r="B113">
        <v>2001</v>
      </c>
      <c r="C113" t="s">
        <v>89</v>
      </c>
      <c r="D113">
        <v>19.221</v>
      </c>
      <c r="E113">
        <v>0</v>
      </c>
      <c r="F113">
        <v>0</v>
      </c>
      <c r="G113">
        <v>0</v>
      </c>
      <c r="H113">
        <v>0</v>
      </c>
      <c r="I113">
        <v>0</v>
      </c>
      <c r="J113">
        <v>0</v>
      </c>
      <c r="K113">
        <v>0</v>
      </c>
      <c r="L113">
        <v>0</v>
      </c>
      <c r="M113">
        <v>0</v>
      </c>
      <c r="N113">
        <v>-17</v>
      </c>
      <c r="O113">
        <v>3.86</v>
      </c>
      <c r="P113">
        <f t="shared" si="30"/>
        <v>0.1720000000000006</v>
      </c>
      <c r="Q113">
        <f t="shared" si="27"/>
        <v>0.029584000000000204</v>
      </c>
      <c r="R113">
        <f t="shared" si="50"/>
        <v>0.8935763014478866</v>
      </c>
      <c r="T113">
        <f t="shared" si="41"/>
        <v>-0.7732916488829706</v>
      </c>
      <c r="U113">
        <f t="shared" si="31"/>
        <v>20.399937063932725</v>
      </c>
      <c r="V113">
        <f t="shared" si="51"/>
        <v>1.3898926007143146</v>
      </c>
      <c r="W113">
        <f t="shared" si="32"/>
        <v>369.446841</v>
      </c>
      <c r="Y113">
        <v>14</v>
      </c>
      <c r="Z113">
        <f t="shared" si="42"/>
        <v>-0.3320346046802904</v>
      </c>
      <c r="AA113">
        <f t="shared" si="33"/>
        <v>25.317333608875867</v>
      </c>
      <c r="AC113">
        <v>6.16075</v>
      </c>
      <c r="AD113">
        <f t="shared" si="52"/>
        <v>-0.3612384486345932</v>
      </c>
      <c r="AE113">
        <f t="shared" si="35"/>
        <v>26.636290202044957</v>
      </c>
      <c r="AH113">
        <v>5.86</v>
      </c>
      <c r="AI113">
        <f t="shared" si="43"/>
        <v>-0.17206585795486776</v>
      </c>
      <c r="AJ113">
        <f t="shared" si="36"/>
        <v>29.479872999535562</v>
      </c>
      <c r="AL113">
        <v>3.86</v>
      </c>
      <c r="AM113">
        <f t="shared" si="37"/>
        <v>-0.17765864569502174</v>
      </c>
      <c r="AN113">
        <f t="shared" si="38"/>
        <v>22.978247443291888</v>
      </c>
      <c r="AQ113">
        <f t="shared" si="44"/>
        <v>-0.7584056491132509</v>
      </c>
      <c r="AR113">
        <f t="shared" si="39"/>
        <v>34.90351990245486</v>
      </c>
      <c r="AS113">
        <f t="shared" si="46"/>
        <v>5.859999999999999</v>
      </c>
      <c r="AT113">
        <f t="shared" si="47"/>
        <v>33</v>
      </c>
      <c r="AU113">
        <v>0</v>
      </c>
      <c r="AW113">
        <f t="shared" si="45"/>
        <v>-0.7881776486526917</v>
      </c>
      <c r="AX113">
        <f t="shared" si="40"/>
        <v>5.896354225410599</v>
      </c>
      <c r="AY113">
        <f t="shared" si="48"/>
        <v>1.8599999999999999</v>
      </c>
      <c r="AZ113">
        <f t="shared" si="49"/>
        <v>-67</v>
      </c>
      <c r="BA113">
        <v>0</v>
      </c>
    </row>
    <row r="114" spans="2:53" ht="12.75">
      <c r="B114">
        <v>2001</v>
      </c>
      <c r="C114" t="s">
        <v>90</v>
      </c>
      <c r="D114">
        <v>19.263</v>
      </c>
      <c r="E114">
        <v>0</v>
      </c>
      <c r="F114">
        <v>0</v>
      </c>
      <c r="G114">
        <v>0</v>
      </c>
      <c r="H114">
        <v>0</v>
      </c>
      <c r="I114">
        <v>0</v>
      </c>
      <c r="J114">
        <v>0</v>
      </c>
      <c r="K114">
        <v>0</v>
      </c>
      <c r="L114">
        <v>0</v>
      </c>
      <c r="M114">
        <v>0</v>
      </c>
      <c r="N114">
        <v>-43</v>
      </c>
      <c r="O114">
        <v>3.91925</v>
      </c>
      <c r="P114">
        <f t="shared" si="30"/>
        <v>0.04200000000000159</v>
      </c>
      <c r="Q114">
        <f t="shared" si="27"/>
        <v>0.0017640000000001337</v>
      </c>
      <c r="R114">
        <f t="shared" si="50"/>
        <v>0.0029994270519090667</v>
      </c>
      <c r="T114">
        <f t="shared" si="41"/>
        <v>-0.012767025224206696</v>
      </c>
      <c r="U114">
        <f t="shared" si="31"/>
        <v>20.38717003870852</v>
      </c>
      <c r="V114">
        <f t="shared" si="51"/>
        <v>1.263758275929908</v>
      </c>
      <c r="W114">
        <f t="shared" si="32"/>
        <v>371.0631690000001</v>
      </c>
      <c r="Y114">
        <v>14</v>
      </c>
      <c r="Z114">
        <f t="shared" si="42"/>
        <v>-0.05233083794883701</v>
      </c>
      <c r="AA114">
        <f t="shared" si="33"/>
        <v>25.26500277092703</v>
      </c>
      <c r="AC114">
        <v>6.16075</v>
      </c>
      <c r="AD114">
        <f t="shared" si="52"/>
        <v>0.10576951830715964</v>
      </c>
      <c r="AE114">
        <f t="shared" si="35"/>
        <v>26.742059720352117</v>
      </c>
      <c r="AH114">
        <v>5.91925</v>
      </c>
      <c r="AI114">
        <f t="shared" si="43"/>
        <v>-0.11362659375190487</v>
      </c>
      <c r="AJ114">
        <f t="shared" si="36"/>
        <v>29.366246405783656</v>
      </c>
      <c r="AL114">
        <v>3.91925</v>
      </c>
      <c r="AM114">
        <f t="shared" si="37"/>
        <v>-0.11825394887956539</v>
      </c>
      <c r="AN114">
        <f t="shared" si="38"/>
        <v>22.859993494412322</v>
      </c>
      <c r="AQ114">
        <f t="shared" si="44"/>
        <v>-0.00045066162073670313</v>
      </c>
      <c r="AR114">
        <f t="shared" si="39"/>
        <v>34.90306924083412</v>
      </c>
      <c r="AS114">
        <f t="shared" si="46"/>
        <v>5.91925</v>
      </c>
      <c r="AT114">
        <f t="shared" si="47"/>
        <v>7</v>
      </c>
      <c r="AU114">
        <v>0</v>
      </c>
      <c r="AW114">
        <f t="shared" si="45"/>
        <v>-0.025083388827678355</v>
      </c>
      <c r="AX114">
        <f t="shared" si="40"/>
        <v>5.871270836582921</v>
      </c>
      <c r="AY114">
        <f t="shared" si="48"/>
        <v>1.91925</v>
      </c>
      <c r="AZ114">
        <f t="shared" si="49"/>
        <v>-93</v>
      </c>
      <c r="BA114">
        <v>0</v>
      </c>
    </row>
    <row r="115" spans="2:53" ht="12.75">
      <c r="B115">
        <v>2001</v>
      </c>
      <c r="C115" t="s">
        <v>91</v>
      </c>
      <c r="D115">
        <v>20.125</v>
      </c>
      <c r="E115">
        <v>1</v>
      </c>
      <c r="F115">
        <v>1</v>
      </c>
      <c r="G115">
        <v>0</v>
      </c>
      <c r="H115">
        <v>0</v>
      </c>
      <c r="I115">
        <v>0</v>
      </c>
      <c r="J115">
        <v>0</v>
      </c>
      <c r="K115">
        <v>0</v>
      </c>
      <c r="L115">
        <v>1</v>
      </c>
      <c r="M115">
        <v>0</v>
      </c>
      <c r="N115">
        <v>-23</v>
      </c>
      <c r="O115">
        <v>3.96275</v>
      </c>
      <c r="P115">
        <f t="shared" si="30"/>
        <v>0.8619999999999983</v>
      </c>
      <c r="Q115">
        <f t="shared" si="27"/>
        <v>0.7430439999999972</v>
      </c>
      <c r="R115">
        <f t="shared" si="50"/>
        <v>1.3924326835555334</v>
      </c>
      <c r="T115">
        <f t="shared" si="41"/>
        <v>-0.3180138488829431</v>
      </c>
      <c r="U115">
        <f t="shared" si="31"/>
        <v>20.069156189825577</v>
      </c>
      <c r="V115">
        <f t="shared" si="51"/>
        <v>0.0031185311347969864</v>
      </c>
      <c r="W115">
        <f t="shared" si="32"/>
        <v>405.015625</v>
      </c>
      <c r="Y115">
        <v>14</v>
      </c>
      <c r="Z115">
        <f t="shared" si="42"/>
        <v>0.5460842104787653</v>
      </c>
      <c r="AA115">
        <f t="shared" si="33"/>
        <v>25.811086981405793</v>
      </c>
      <c r="AC115">
        <v>6.16075</v>
      </c>
      <c r="AD115">
        <f t="shared" si="52"/>
        <v>0.012536551117459063</v>
      </c>
      <c r="AE115">
        <f t="shared" si="35"/>
        <v>26.754596271469577</v>
      </c>
      <c r="AH115">
        <v>5.96275</v>
      </c>
      <c r="AI115">
        <f t="shared" si="43"/>
        <v>-0.11457899391182036</v>
      </c>
      <c r="AJ115">
        <f t="shared" si="36"/>
        <v>29.251667411871836</v>
      </c>
      <c r="AL115">
        <v>3.96275</v>
      </c>
      <c r="AM115">
        <f t="shared" si="37"/>
        <v>-0.11840757036998911</v>
      </c>
      <c r="AN115">
        <f t="shared" si="38"/>
        <v>22.741585924042333</v>
      </c>
      <c r="AQ115">
        <f t="shared" si="44"/>
        <v>-0.3078235482810682</v>
      </c>
      <c r="AR115">
        <f t="shared" si="39"/>
        <v>34.59524569255305</v>
      </c>
      <c r="AS115">
        <f t="shared" si="46"/>
        <v>5.96275</v>
      </c>
      <c r="AT115">
        <f t="shared" si="47"/>
        <v>27</v>
      </c>
      <c r="AU115">
        <v>1</v>
      </c>
      <c r="AW115">
        <f t="shared" si="45"/>
        <v>-0.32820414948482046</v>
      </c>
      <c r="AX115">
        <f t="shared" si="40"/>
        <v>5.543066687098101</v>
      </c>
      <c r="AY115">
        <f t="shared" si="48"/>
        <v>1.9627500000000002</v>
      </c>
      <c r="AZ115">
        <f t="shared" si="49"/>
        <v>-73</v>
      </c>
      <c r="BA115">
        <v>1</v>
      </c>
    </row>
    <row r="116" spans="2:53" ht="12.75">
      <c r="B116">
        <v>2001</v>
      </c>
      <c r="C116" t="s">
        <v>92</v>
      </c>
      <c r="D116">
        <v>19.24</v>
      </c>
      <c r="E116">
        <v>0</v>
      </c>
      <c r="F116">
        <v>0</v>
      </c>
      <c r="G116">
        <v>0</v>
      </c>
      <c r="H116">
        <v>0</v>
      </c>
      <c r="I116">
        <v>0</v>
      </c>
      <c r="J116">
        <v>0</v>
      </c>
      <c r="K116">
        <v>0</v>
      </c>
      <c r="L116">
        <v>0</v>
      </c>
      <c r="M116">
        <v>0</v>
      </c>
      <c r="N116">
        <v>-3</v>
      </c>
      <c r="O116">
        <v>4.00925</v>
      </c>
      <c r="P116">
        <f t="shared" si="30"/>
        <v>-0.8850000000000016</v>
      </c>
      <c r="Q116">
        <f t="shared" si="27"/>
        <v>0.7832250000000027</v>
      </c>
      <c r="R116">
        <f t="shared" si="50"/>
        <v>0.4107268031134824</v>
      </c>
      <c r="T116">
        <f t="shared" si="41"/>
        <v>-0.2441202896693636</v>
      </c>
      <c r="U116">
        <f t="shared" si="31"/>
        <v>19.825035900156212</v>
      </c>
      <c r="V116">
        <f t="shared" si="51"/>
        <v>0.3422670044715916</v>
      </c>
      <c r="W116">
        <f t="shared" si="32"/>
        <v>370.1775999999999</v>
      </c>
      <c r="Y116">
        <v>14</v>
      </c>
      <c r="Z116">
        <f t="shared" si="42"/>
        <v>-0.30179596563273264</v>
      </c>
      <c r="AA116">
        <f t="shared" si="33"/>
        <v>25.509291015773062</v>
      </c>
      <c r="AC116">
        <v>6.16075</v>
      </c>
      <c r="AD116">
        <f t="shared" si="52"/>
        <v>-0.03887265665298745</v>
      </c>
      <c r="AE116">
        <f t="shared" si="35"/>
        <v>26.71572361481659</v>
      </c>
      <c r="AH116">
        <v>6.00925</v>
      </c>
      <c r="AI116">
        <f t="shared" si="43"/>
        <v>-0.06141452376821012</v>
      </c>
      <c r="AJ116">
        <f t="shared" si="36"/>
        <v>29.190252888103625</v>
      </c>
      <c r="AL116">
        <v>4.00925</v>
      </c>
      <c r="AM116">
        <f t="shared" si="37"/>
        <v>-0.06458220752959394</v>
      </c>
      <c r="AN116">
        <f t="shared" si="38"/>
        <v>22.67700371651274</v>
      </c>
      <c r="AQ116">
        <f t="shared" si="44"/>
        <v>-0.2356890489476816</v>
      </c>
      <c r="AR116">
        <f t="shared" si="39"/>
        <v>34.359556643605366</v>
      </c>
      <c r="AS116">
        <f t="shared" si="46"/>
        <v>6.00925</v>
      </c>
      <c r="AT116">
        <f t="shared" si="47"/>
        <v>47</v>
      </c>
      <c r="AU116">
        <v>0</v>
      </c>
      <c r="AW116">
        <f t="shared" si="45"/>
        <v>-0.2525515303910434</v>
      </c>
      <c r="AX116">
        <f t="shared" si="40"/>
        <v>5.290515156707057</v>
      </c>
      <c r="AY116">
        <f t="shared" si="48"/>
        <v>2.0092499999999998</v>
      </c>
      <c r="AZ116">
        <f t="shared" si="49"/>
        <v>-53</v>
      </c>
      <c r="BA116">
        <v>0</v>
      </c>
    </row>
    <row r="117" spans="2:53" ht="12.75">
      <c r="B117">
        <v>2002</v>
      </c>
      <c r="C117" t="s">
        <v>93</v>
      </c>
      <c r="D117">
        <v>19.875</v>
      </c>
      <c r="E117">
        <v>0</v>
      </c>
      <c r="F117">
        <v>0</v>
      </c>
      <c r="G117">
        <v>0</v>
      </c>
      <c r="H117">
        <v>0</v>
      </c>
      <c r="I117">
        <v>0</v>
      </c>
      <c r="J117">
        <v>0</v>
      </c>
      <c r="K117">
        <v>0</v>
      </c>
      <c r="L117">
        <v>0</v>
      </c>
      <c r="M117">
        <v>0</v>
      </c>
      <c r="N117">
        <v>-13</v>
      </c>
      <c r="O117">
        <v>4.082</v>
      </c>
      <c r="P117">
        <f t="shared" si="30"/>
        <v>0.6350000000000016</v>
      </c>
      <c r="Q117">
        <f t="shared" si="27"/>
        <v>0.403225000000002</v>
      </c>
      <c r="R117">
        <f t="shared" si="50"/>
        <v>0.06943776017649103</v>
      </c>
      <c r="T117">
        <f t="shared" si="41"/>
        <v>0.3714895444645693</v>
      </c>
      <c r="U117">
        <f t="shared" si="31"/>
        <v>20.196525444620782</v>
      </c>
      <c r="V117">
        <f t="shared" si="51"/>
        <v>0.10337861153859172</v>
      </c>
      <c r="W117">
        <f t="shared" si="32"/>
        <v>395.015625</v>
      </c>
      <c r="Y117">
        <v>14</v>
      </c>
      <c r="Z117">
        <f t="shared" si="42"/>
        <v>-0.2318280492383266</v>
      </c>
      <c r="AA117">
        <f t="shared" si="33"/>
        <v>25.277462966534735</v>
      </c>
      <c r="AC117">
        <v>6.16075</v>
      </c>
      <c r="AD117">
        <f t="shared" si="52"/>
        <v>0.5234355308111077</v>
      </c>
      <c r="AE117">
        <f t="shared" si="35"/>
        <v>27.239159145627696</v>
      </c>
      <c r="AH117">
        <v>6.082</v>
      </c>
      <c r="AI117">
        <f t="shared" si="43"/>
        <v>-0.02630204524990188</v>
      </c>
      <c r="AJ117">
        <f t="shared" si="36"/>
        <v>29.163950842853723</v>
      </c>
      <c r="AL117">
        <v>4.082</v>
      </c>
      <c r="AM117">
        <f t="shared" si="37"/>
        <v>-0.028922920272711393</v>
      </c>
      <c r="AN117">
        <f t="shared" si="38"/>
        <v>22.648080796240027</v>
      </c>
      <c r="AQ117">
        <f t="shared" si="44"/>
        <v>0.3784653759816326</v>
      </c>
      <c r="AR117">
        <f t="shared" si="39"/>
        <v>34.738022019587</v>
      </c>
      <c r="AS117">
        <f t="shared" si="46"/>
        <v>6.082</v>
      </c>
      <c r="AT117">
        <f t="shared" si="47"/>
        <v>37</v>
      </c>
      <c r="AU117">
        <v>0</v>
      </c>
      <c r="AW117">
        <f t="shared" si="45"/>
        <v>0.3645137129475064</v>
      </c>
      <c r="AX117">
        <f t="shared" si="40"/>
        <v>5.655028869654563</v>
      </c>
      <c r="AY117">
        <f t="shared" si="48"/>
        <v>2.082</v>
      </c>
      <c r="AZ117">
        <f t="shared" si="49"/>
        <v>-63</v>
      </c>
      <c r="BA117">
        <v>0</v>
      </c>
    </row>
    <row r="118" spans="2:53" ht="12.75">
      <c r="B118">
        <v>2002</v>
      </c>
      <c r="C118" t="s">
        <v>94</v>
      </c>
      <c r="D118">
        <v>19.239</v>
      </c>
      <c r="E118">
        <v>-1</v>
      </c>
      <c r="F118">
        <v>0</v>
      </c>
      <c r="G118">
        <v>0</v>
      </c>
      <c r="H118">
        <v>0</v>
      </c>
      <c r="I118">
        <v>1</v>
      </c>
      <c r="J118">
        <v>0</v>
      </c>
      <c r="K118">
        <v>0</v>
      </c>
      <c r="L118">
        <v>0</v>
      </c>
      <c r="M118">
        <v>1</v>
      </c>
      <c r="N118">
        <v>-30</v>
      </c>
      <c r="O118">
        <v>4.05925</v>
      </c>
      <c r="P118">
        <f t="shared" si="30"/>
        <v>-0.6359999999999992</v>
      </c>
      <c r="Q118">
        <f t="shared" si="27"/>
        <v>0.404495999999999</v>
      </c>
      <c r="R118">
        <f t="shared" si="50"/>
        <v>0.10871429197174377</v>
      </c>
      <c r="T118">
        <f t="shared" si="41"/>
        <v>-0.9657185041391266</v>
      </c>
      <c r="U118">
        <f t="shared" si="31"/>
        <v>19.230806940481656</v>
      </c>
      <c r="V118">
        <f t="shared" si="51"/>
        <v>6.712622427113327E-05</v>
      </c>
      <c r="W118">
        <f t="shared" si="32"/>
        <v>370.13912100000005</v>
      </c>
      <c r="Y118">
        <v>14</v>
      </c>
      <c r="Z118">
        <f t="shared" si="42"/>
        <v>-1.0455607620994347</v>
      </c>
      <c r="AA118">
        <f t="shared" si="33"/>
        <v>24.2319022044353</v>
      </c>
      <c r="AC118">
        <v>6.16075</v>
      </c>
      <c r="AD118">
        <f t="shared" si="52"/>
        <v>-0.8081078833530367</v>
      </c>
      <c r="AE118">
        <f t="shared" si="35"/>
        <v>26.431051262274657</v>
      </c>
      <c r="AH118">
        <v>6.05925</v>
      </c>
      <c r="AI118">
        <f t="shared" si="43"/>
        <v>0.004439698804505211</v>
      </c>
      <c r="AJ118">
        <f t="shared" si="36"/>
        <v>29.168390541658226</v>
      </c>
      <c r="AL118">
        <v>4.05925</v>
      </c>
      <c r="AM118">
        <f t="shared" si="37"/>
        <v>0.0022712418490081904</v>
      </c>
      <c r="AN118">
        <f t="shared" si="38"/>
        <v>22.650352038089036</v>
      </c>
      <c r="AQ118">
        <f t="shared" si="44"/>
        <v>-0.9599468476343705</v>
      </c>
      <c r="AR118">
        <f t="shared" si="39"/>
        <v>33.77807517195263</v>
      </c>
      <c r="AS118">
        <f t="shared" si="46"/>
        <v>6.05925</v>
      </c>
      <c r="AT118">
        <f t="shared" si="47"/>
        <v>20</v>
      </c>
      <c r="AU118">
        <v>-1</v>
      </c>
      <c r="AW118">
        <f t="shared" si="45"/>
        <v>-0.9714901606438827</v>
      </c>
      <c r="AX118">
        <f t="shared" si="40"/>
        <v>4.683538709010681</v>
      </c>
      <c r="AY118">
        <f t="shared" si="48"/>
        <v>2.0592499999999996</v>
      </c>
      <c r="AZ118">
        <f t="shared" si="49"/>
        <v>-80</v>
      </c>
      <c r="BA118">
        <v>-1</v>
      </c>
    </row>
    <row r="119" spans="2:53" ht="12.75">
      <c r="B119">
        <v>2002</v>
      </c>
      <c r="C119" t="s">
        <v>95</v>
      </c>
      <c r="D119">
        <v>18.921</v>
      </c>
      <c r="E119">
        <v>0</v>
      </c>
      <c r="F119">
        <v>0</v>
      </c>
      <c r="G119">
        <v>0</v>
      </c>
      <c r="H119">
        <v>0</v>
      </c>
      <c r="I119">
        <v>0</v>
      </c>
      <c r="J119">
        <v>0</v>
      </c>
      <c r="K119">
        <v>0</v>
      </c>
      <c r="L119">
        <v>0</v>
      </c>
      <c r="M119">
        <v>0</v>
      </c>
      <c r="N119">
        <v>-18</v>
      </c>
      <c r="O119">
        <v>4.11775</v>
      </c>
      <c r="P119">
        <f t="shared" si="30"/>
        <v>-0.3180000000000014</v>
      </c>
      <c r="Q119">
        <f t="shared" si="27"/>
        <v>0.10112400000000088</v>
      </c>
      <c r="R119">
        <f t="shared" si="50"/>
        <v>0.007727877772263106</v>
      </c>
      <c r="T119">
        <f t="shared" si="41"/>
        <v>-0.2300916512937317</v>
      </c>
      <c r="U119">
        <f t="shared" si="31"/>
        <v>19.000715289187923</v>
      </c>
      <c r="V119">
        <f t="shared" si="51"/>
        <v>0.006354527330314288</v>
      </c>
      <c r="W119">
        <f t="shared" si="32"/>
        <v>358.004241</v>
      </c>
      <c r="Y119">
        <v>14</v>
      </c>
      <c r="Z119">
        <f t="shared" si="42"/>
        <v>0.20913071645732664</v>
      </c>
      <c r="AA119">
        <f t="shared" si="33"/>
        <v>24.441032920892628</v>
      </c>
      <c r="AC119">
        <v>6.16075</v>
      </c>
      <c r="AD119">
        <f t="shared" si="52"/>
        <v>-0.35203626772075136</v>
      </c>
      <c r="AE119">
        <f t="shared" si="35"/>
        <v>26.079014994553905</v>
      </c>
      <c r="AH119">
        <v>6.11775</v>
      </c>
      <c r="AI119">
        <f t="shared" si="43"/>
        <v>0.04466591829956725</v>
      </c>
      <c r="AJ119">
        <f t="shared" si="36"/>
        <v>29.213056459957794</v>
      </c>
      <c r="AL119">
        <v>4.11775</v>
      </c>
      <c r="AM119">
        <f t="shared" si="37"/>
        <v>0.04287178255218472</v>
      </c>
      <c r="AN119">
        <f t="shared" si="38"/>
        <v>22.693223820641222</v>
      </c>
      <c r="AQ119">
        <f t="shared" si="44"/>
        <v>-0.22531630390648244</v>
      </c>
      <c r="AR119">
        <f t="shared" si="39"/>
        <v>33.55275886804615</v>
      </c>
      <c r="AS119">
        <f t="shared" si="46"/>
        <v>6.11775</v>
      </c>
      <c r="AT119">
        <f t="shared" si="47"/>
        <v>32</v>
      </c>
      <c r="AU119">
        <v>0</v>
      </c>
      <c r="AW119">
        <f t="shared" si="45"/>
        <v>-0.23486699868098004</v>
      </c>
      <c r="AX119">
        <f t="shared" si="40"/>
        <v>4.448671710329701</v>
      </c>
      <c r="AY119">
        <f t="shared" si="48"/>
        <v>2.11775</v>
      </c>
      <c r="AZ119">
        <f t="shared" si="49"/>
        <v>-68</v>
      </c>
      <c r="BA119">
        <v>0</v>
      </c>
    </row>
    <row r="120" spans="2:53" ht="12.75">
      <c r="B120">
        <v>2002</v>
      </c>
      <c r="C120" t="s">
        <v>96</v>
      </c>
      <c r="D120">
        <v>18.631</v>
      </c>
      <c r="E120">
        <v>1</v>
      </c>
      <c r="F120">
        <v>0</v>
      </c>
      <c r="G120">
        <v>0</v>
      </c>
      <c r="H120">
        <v>0</v>
      </c>
      <c r="I120">
        <v>0</v>
      </c>
      <c r="J120">
        <v>1</v>
      </c>
      <c r="K120">
        <v>0</v>
      </c>
      <c r="L120">
        <v>1</v>
      </c>
      <c r="M120">
        <v>0</v>
      </c>
      <c r="N120">
        <v>-11</v>
      </c>
      <c r="O120">
        <v>4.057</v>
      </c>
      <c r="P120">
        <f t="shared" si="30"/>
        <v>-0.28999999999999915</v>
      </c>
      <c r="Q120">
        <f t="shared" si="27"/>
        <v>0.08409999999999951</v>
      </c>
      <c r="R120">
        <f t="shared" si="50"/>
        <v>1.4376470231407947</v>
      </c>
      <c r="T120">
        <f t="shared" si="41"/>
        <v>0.9090191921486481</v>
      </c>
      <c r="U120">
        <f t="shared" si="31"/>
        <v>19.90973448133657</v>
      </c>
      <c r="V120">
        <f t="shared" si="51"/>
        <v>1.6351618737591083</v>
      </c>
      <c r="W120">
        <f t="shared" si="32"/>
        <v>347.114161</v>
      </c>
      <c r="Y120">
        <v>14</v>
      </c>
      <c r="Z120">
        <f t="shared" si="42"/>
        <v>0.8022504135661501</v>
      </c>
      <c r="AA120">
        <f t="shared" si="33"/>
        <v>25.243283334458777</v>
      </c>
      <c r="AC120">
        <v>6.16075</v>
      </c>
      <c r="AD120">
        <f t="shared" si="52"/>
        <v>1.0007621268394724</v>
      </c>
      <c r="AE120">
        <f t="shared" si="35"/>
        <v>27.079777121393377</v>
      </c>
      <c r="AH120">
        <v>6.057</v>
      </c>
      <c r="AI120">
        <f t="shared" si="43"/>
        <v>0.02413664958118291</v>
      </c>
      <c r="AJ120">
        <f t="shared" si="36"/>
        <v>29.23719310953898</v>
      </c>
      <c r="AL120">
        <v>4.057</v>
      </c>
      <c r="AM120">
        <f t="shared" si="37"/>
        <v>0.022652219340649142</v>
      </c>
      <c r="AN120">
        <f t="shared" si="38"/>
        <v>22.71587603998187</v>
      </c>
      <c r="AQ120">
        <f t="shared" si="44"/>
        <v>0.9129702142945613</v>
      </c>
      <c r="AR120">
        <f t="shared" si="39"/>
        <v>34.46572908234071</v>
      </c>
      <c r="AS120">
        <f t="shared" si="46"/>
        <v>6.057</v>
      </c>
      <c r="AT120">
        <f t="shared" si="47"/>
        <v>39</v>
      </c>
      <c r="AU120">
        <v>1</v>
      </c>
      <c r="AW120">
        <f t="shared" si="45"/>
        <v>0.9050681700027334</v>
      </c>
      <c r="AX120">
        <f t="shared" si="40"/>
        <v>5.3537398803324345</v>
      </c>
      <c r="AY120">
        <f t="shared" si="48"/>
        <v>2.0570000000000004</v>
      </c>
      <c r="AZ120">
        <f t="shared" si="49"/>
        <v>-61</v>
      </c>
      <c r="BA120">
        <v>1</v>
      </c>
    </row>
    <row r="121" spans="2:53" ht="12.75">
      <c r="B121">
        <v>2003</v>
      </c>
      <c r="C121" t="s">
        <v>97</v>
      </c>
      <c r="D121">
        <v>16.271</v>
      </c>
      <c r="E121">
        <v>-1</v>
      </c>
      <c r="F121">
        <v>0</v>
      </c>
      <c r="G121">
        <v>0</v>
      </c>
      <c r="H121">
        <v>0</v>
      </c>
      <c r="I121">
        <v>0</v>
      </c>
      <c r="J121">
        <v>0</v>
      </c>
      <c r="K121">
        <v>1</v>
      </c>
      <c r="L121">
        <v>0</v>
      </c>
      <c r="M121">
        <v>1</v>
      </c>
      <c r="N121">
        <v>-24</v>
      </c>
      <c r="O121">
        <v>4.0615</v>
      </c>
      <c r="P121">
        <f t="shared" si="30"/>
        <v>-2.3599999999999994</v>
      </c>
      <c r="Q121">
        <f t="shared" si="27"/>
        <v>5.569599999999998</v>
      </c>
      <c r="R121">
        <f t="shared" si="50"/>
        <v>3.748640052211822</v>
      </c>
      <c r="T121">
        <f t="shared" si="41"/>
        <v>-0.42385949574628645</v>
      </c>
      <c r="U121">
        <f t="shared" si="31"/>
        <v>19.485874985590286</v>
      </c>
      <c r="V121">
        <f t="shared" si="51"/>
        <v>10.335421172974135</v>
      </c>
      <c r="W121">
        <f t="shared" si="32"/>
        <v>264.745441</v>
      </c>
      <c r="Y121">
        <v>14</v>
      </c>
      <c r="Z121">
        <f t="shared" si="42"/>
        <v>-0.6830685113610954</v>
      </c>
      <c r="AA121">
        <f t="shared" si="33"/>
        <v>24.56021482309768</v>
      </c>
      <c r="AC121">
        <v>6.16075</v>
      </c>
      <c r="AD121">
        <f t="shared" si="52"/>
        <v>-0.6448344618976842</v>
      </c>
      <c r="AE121">
        <f t="shared" si="35"/>
        <v>26.434942659495693</v>
      </c>
      <c r="AH121">
        <v>6.0615</v>
      </c>
      <c r="AI121">
        <f t="shared" si="43"/>
        <v>0.052933282456785836</v>
      </c>
      <c r="AJ121">
        <f t="shared" si="36"/>
        <v>29.290126391995763</v>
      </c>
      <c r="AL121">
        <v>4.0615</v>
      </c>
      <c r="AM121">
        <f t="shared" si="37"/>
        <v>0.05170509604880336</v>
      </c>
      <c r="AN121">
        <f t="shared" si="38"/>
        <v>22.767581136030675</v>
      </c>
      <c r="AQ121">
        <f t="shared" si="44"/>
        <v>0.4012668970057778</v>
      </c>
      <c r="AR121">
        <f t="shared" si="39"/>
        <v>34.866995979346484</v>
      </c>
      <c r="AS121">
        <f t="shared" si="46"/>
        <v>6.0615</v>
      </c>
      <c r="AT121">
        <f t="shared" si="47"/>
        <v>26</v>
      </c>
      <c r="AU121">
        <v>0</v>
      </c>
      <c r="AW121">
        <f t="shared" si="45"/>
        <v>0.3947289115016481</v>
      </c>
      <c r="AX121">
        <f t="shared" si="40"/>
        <v>5.748468791834083</v>
      </c>
      <c r="AY121">
        <f t="shared" si="48"/>
        <v>2.0614999999999997</v>
      </c>
      <c r="AZ121">
        <f t="shared" si="49"/>
        <v>-74</v>
      </c>
      <c r="BA121">
        <v>0</v>
      </c>
    </row>
    <row r="122" spans="2:53" ht="12.75">
      <c r="B122">
        <v>2003</v>
      </c>
      <c r="C122" t="s">
        <v>98</v>
      </c>
      <c r="D122">
        <v>17.007</v>
      </c>
      <c r="E122">
        <v>0</v>
      </c>
      <c r="F122">
        <v>0</v>
      </c>
      <c r="G122">
        <v>0</v>
      </c>
      <c r="H122">
        <v>0</v>
      </c>
      <c r="I122">
        <v>0</v>
      </c>
      <c r="J122">
        <v>0</v>
      </c>
      <c r="K122">
        <v>0</v>
      </c>
      <c r="L122">
        <v>0</v>
      </c>
      <c r="M122">
        <v>0</v>
      </c>
      <c r="N122">
        <v>-9</v>
      </c>
      <c r="O122">
        <v>4.1345</v>
      </c>
      <c r="P122">
        <f t="shared" si="30"/>
        <v>0.7360000000000007</v>
      </c>
      <c r="Q122">
        <f t="shared" si="27"/>
        <v>0.541696000000001</v>
      </c>
      <c r="R122">
        <f t="shared" si="50"/>
        <v>0.8081410796174578</v>
      </c>
      <c r="T122">
        <f t="shared" si="41"/>
        <v>-0.1629666732518268</v>
      </c>
      <c r="U122">
        <f t="shared" si="31"/>
        <v>19.32290831233846</v>
      </c>
      <c r="V122">
        <f t="shared" si="51"/>
        <v>5.363431311158363</v>
      </c>
      <c r="W122">
        <f t="shared" si="32"/>
        <v>289.23804900000005</v>
      </c>
      <c r="Y122">
        <v>14</v>
      </c>
      <c r="Z122">
        <f t="shared" si="42"/>
        <v>0.07806194790780872</v>
      </c>
      <c r="AA122">
        <f t="shared" si="33"/>
        <v>24.63827677100549</v>
      </c>
      <c r="AC122">
        <v>6.16075</v>
      </c>
      <c r="AD122">
        <f t="shared" si="52"/>
        <v>-0.16715780954044435</v>
      </c>
      <c r="AE122">
        <f t="shared" si="35"/>
        <v>26.267784849955248</v>
      </c>
      <c r="AH122">
        <v>6.1345</v>
      </c>
      <c r="AI122">
        <f t="shared" si="43"/>
        <v>0.009564948325051212</v>
      </c>
      <c r="AJ122">
        <f t="shared" si="36"/>
        <v>29.299691340320813</v>
      </c>
      <c r="AL122">
        <v>4.1345</v>
      </c>
      <c r="AM122">
        <f t="shared" si="37"/>
        <v>0.008548772683000944</v>
      </c>
      <c r="AN122">
        <f t="shared" si="38"/>
        <v>22.776129908713674</v>
      </c>
      <c r="AQ122">
        <f t="shared" si="44"/>
        <v>-0.30213182354301604</v>
      </c>
      <c r="AR122">
        <f t="shared" si="39"/>
        <v>34.56486415580347</v>
      </c>
      <c r="AS122">
        <f t="shared" si="46"/>
        <v>6.1345</v>
      </c>
      <c r="AT122">
        <f t="shared" si="47"/>
        <v>41</v>
      </c>
      <c r="AU122">
        <v>0</v>
      </c>
      <c r="AW122">
        <f t="shared" si="45"/>
        <v>-0.3075412154514373</v>
      </c>
      <c r="AX122">
        <f t="shared" si="40"/>
        <v>5.440927576382645</v>
      </c>
      <c r="AY122">
        <f t="shared" si="48"/>
        <v>2.1345</v>
      </c>
      <c r="AZ122">
        <f t="shared" si="49"/>
        <v>-59</v>
      </c>
      <c r="BA122">
        <v>0</v>
      </c>
    </row>
    <row r="123" spans="2:53" ht="12.75">
      <c r="B123">
        <v>2003</v>
      </c>
      <c r="C123" t="s">
        <v>99</v>
      </c>
      <c r="D123">
        <v>16.984</v>
      </c>
      <c r="E123">
        <v>0</v>
      </c>
      <c r="F123">
        <v>0</v>
      </c>
      <c r="G123">
        <v>0</v>
      </c>
      <c r="H123">
        <v>0</v>
      </c>
      <c r="I123">
        <v>0</v>
      </c>
      <c r="J123">
        <v>0</v>
      </c>
      <c r="K123">
        <v>0</v>
      </c>
      <c r="L123">
        <v>0</v>
      </c>
      <c r="M123">
        <v>0</v>
      </c>
      <c r="N123">
        <v>-12</v>
      </c>
      <c r="O123">
        <v>4.117</v>
      </c>
      <c r="P123">
        <f t="shared" si="30"/>
        <v>-0.022999999999999687</v>
      </c>
      <c r="Q123">
        <f t="shared" si="27"/>
        <v>0.0005289999999999856</v>
      </c>
      <c r="R123">
        <f t="shared" si="50"/>
        <v>0.08288286742673256</v>
      </c>
      <c r="T123">
        <f t="shared" si="41"/>
        <v>0.2648938474971856</v>
      </c>
      <c r="U123">
        <f t="shared" si="31"/>
        <v>19.587802159835643</v>
      </c>
      <c r="V123">
        <f t="shared" si="51"/>
        <v>6.779785687564752</v>
      </c>
      <c r="W123">
        <f t="shared" si="32"/>
        <v>288.45625600000005</v>
      </c>
      <c r="Y123">
        <v>14</v>
      </c>
      <c r="Z123">
        <f t="shared" si="42"/>
        <v>-0.08447826506637596</v>
      </c>
      <c r="AA123">
        <f t="shared" si="33"/>
        <v>24.553798505939113</v>
      </c>
      <c r="AC123">
        <v>6.16075</v>
      </c>
      <c r="AD123">
        <f t="shared" si="52"/>
        <v>0.41049127081023706</v>
      </c>
      <c r="AE123">
        <f t="shared" si="35"/>
        <v>26.678276120765485</v>
      </c>
      <c r="AH123">
        <v>6.117</v>
      </c>
      <c r="AI123">
        <f t="shared" si="43"/>
        <v>0.010449462415844511</v>
      </c>
      <c r="AJ123">
        <f t="shared" si="36"/>
        <v>29.310140802736658</v>
      </c>
      <c r="AL123">
        <v>4.117</v>
      </c>
      <c r="AM123">
        <f t="shared" si="37"/>
        <v>0.00960870002930058</v>
      </c>
      <c r="AN123">
        <f t="shared" si="38"/>
        <v>22.785738608742975</v>
      </c>
      <c r="AQ123">
        <f t="shared" si="44"/>
        <v>0.14975152461441146</v>
      </c>
      <c r="AR123">
        <f t="shared" si="39"/>
        <v>34.71461568041788</v>
      </c>
      <c r="AS123">
        <f t="shared" si="46"/>
        <v>6.117</v>
      </c>
      <c r="AT123">
        <f t="shared" si="47"/>
        <v>38</v>
      </c>
      <c r="AU123">
        <v>0</v>
      </c>
      <c r="AW123">
        <f t="shared" si="45"/>
        <v>0.14527590734661458</v>
      </c>
      <c r="AX123">
        <f t="shared" si="40"/>
        <v>5.58620348372926</v>
      </c>
      <c r="AY123">
        <f t="shared" si="48"/>
        <v>2.117</v>
      </c>
      <c r="AZ123">
        <f t="shared" si="49"/>
        <v>-62</v>
      </c>
      <c r="BA123">
        <v>0</v>
      </c>
    </row>
    <row r="124" spans="2:53" ht="12.75">
      <c r="B124">
        <v>2003</v>
      </c>
      <c r="C124" t="s">
        <v>100</v>
      </c>
      <c r="D124">
        <v>16.808</v>
      </c>
      <c r="E124">
        <v>0</v>
      </c>
      <c r="F124">
        <v>0</v>
      </c>
      <c r="G124">
        <v>0</v>
      </c>
      <c r="H124">
        <v>0</v>
      </c>
      <c r="I124">
        <v>0</v>
      </c>
      <c r="J124">
        <v>0</v>
      </c>
      <c r="K124">
        <v>0</v>
      </c>
      <c r="L124">
        <v>0</v>
      </c>
      <c r="M124">
        <v>0</v>
      </c>
      <c r="N124">
        <v>-11</v>
      </c>
      <c r="O124">
        <v>4.13225</v>
      </c>
      <c r="P124">
        <f t="shared" si="30"/>
        <v>-0.17600000000000193</v>
      </c>
      <c r="Q124">
        <f t="shared" si="27"/>
        <v>0.03097600000000068</v>
      </c>
      <c r="R124">
        <f t="shared" si="50"/>
        <v>0.21933554308400235</v>
      </c>
      <c r="T124">
        <f t="shared" si="41"/>
        <v>0.2923327268983031</v>
      </c>
      <c r="U124">
        <f t="shared" si="31"/>
        <v>19.880134886733945</v>
      </c>
      <c r="V124">
        <f t="shared" si="51"/>
        <v>9.438012762287789</v>
      </c>
      <c r="W124">
        <f t="shared" si="32"/>
        <v>282.508864</v>
      </c>
      <c r="Y124">
        <v>14</v>
      </c>
      <c r="Z124">
        <f t="shared" si="42"/>
        <v>0.1715279148275766</v>
      </c>
      <c r="AA124">
        <f t="shared" si="33"/>
        <v>24.72532642076669</v>
      </c>
      <c r="AC124">
        <v>6.16075</v>
      </c>
      <c r="AD124">
        <f t="shared" si="52"/>
        <v>0.1713735201017031</v>
      </c>
      <c r="AE124">
        <f t="shared" si="35"/>
        <v>26.849649640867188</v>
      </c>
      <c r="AH124">
        <v>6.13225</v>
      </c>
      <c r="AI124">
        <f t="shared" si="43"/>
        <v>0.049779138564087326</v>
      </c>
      <c r="AJ124">
        <f t="shared" si="36"/>
        <v>29.359919941300745</v>
      </c>
      <c r="AL124">
        <v>4.13225</v>
      </c>
      <c r="AM124">
        <f t="shared" si="37"/>
        <v>0.04908350942147121</v>
      </c>
      <c r="AN124">
        <f t="shared" si="38"/>
        <v>22.834822118164446</v>
      </c>
      <c r="AQ124">
        <f t="shared" si="44"/>
        <v>0.19706638693387774</v>
      </c>
      <c r="AR124">
        <f t="shared" si="39"/>
        <v>34.911682067351755</v>
      </c>
      <c r="AS124">
        <f t="shared" si="46"/>
        <v>6.13225</v>
      </c>
      <c r="AT124">
        <f t="shared" si="47"/>
        <v>39</v>
      </c>
      <c r="AU124">
        <v>0</v>
      </c>
      <c r="AW124">
        <f t="shared" si="45"/>
        <v>0.19336335519446385</v>
      </c>
      <c r="AX124">
        <f t="shared" si="40"/>
        <v>5.779566838923723</v>
      </c>
      <c r="AY124">
        <f t="shared" si="48"/>
        <v>2.13225</v>
      </c>
      <c r="AZ124">
        <f t="shared" si="49"/>
        <v>-61</v>
      </c>
      <c r="BA124">
        <v>0</v>
      </c>
    </row>
    <row r="125" spans="2:53" ht="12.75">
      <c r="B125">
        <v>2004</v>
      </c>
      <c r="C125" t="s">
        <v>101</v>
      </c>
      <c r="D125">
        <v>17.622</v>
      </c>
      <c r="E125">
        <v>0</v>
      </c>
      <c r="F125">
        <v>0</v>
      </c>
      <c r="G125">
        <v>0</v>
      </c>
      <c r="H125">
        <v>0</v>
      </c>
      <c r="I125">
        <v>0</v>
      </c>
      <c r="J125">
        <v>0</v>
      </c>
      <c r="K125">
        <v>0</v>
      </c>
      <c r="L125">
        <v>0</v>
      </c>
      <c r="M125">
        <v>0</v>
      </c>
      <c r="N125">
        <v>-10</v>
      </c>
      <c r="O125">
        <v>4.108</v>
      </c>
      <c r="P125">
        <f t="shared" si="30"/>
        <v>0.8140000000000001</v>
      </c>
      <c r="Q125">
        <f t="shared" si="27"/>
        <v>0.6625960000000001</v>
      </c>
      <c r="R125">
        <f t="shared" si="50"/>
        <v>0.36944603631545603</v>
      </c>
      <c r="T125">
        <f t="shared" si="41"/>
        <v>0.2061792728810114</v>
      </c>
      <c r="U125">
        <f t="shared" si="31"/>
        <v>20.086314159614957</v>
      </c>
      <c r="V125">
        <f t="shared" si="51"/>
        <v>6.072844277278775</v>
      </c>
      <c r="W125">
        <f t="shared" si="32"/>
        <v>310.534884</v>
      </c>
      <c r="Y125">
        <v>14</v>
      </c>
      <c r="Z125">
        <f t="shared" si="42"/>
        <v>0.05957720086474483</v>
      </c>
      <c r="AA125">
        <f t="shared" si="33"/>
        <v>24.784903621631436</v>
      </c>
      <c r="AC125">
        <v>6.16075</v>
      </c>
      <c r="AD125">
        <f t="shared" si="52"/>
        <v>0.1884415590982274</v>
      </c>
      <c r="AE125">
        <f t="shared" si="35"/>
        <v>27.038091199965415</v>
      </c>
      <c r="AH125">
        <v>6.108</v>
      </c>
      <c r="AI125">
        <f t="shared" si="43"/>
        <v>0.031325449858635786</v>
      </c>
      <c r="AJ125">
        <f t="shared" si="36"/>
        <v>29.39124539115938</v>
      </c>
      <c r="AL125">
        <v>4.108</v>
      </c>
      <c r="AM125">
        <f t="shared" si="37"/>
        <v>0.030749900914247126</v>
      </c>
      <c r="AN125">
        <f t="shared" si="38"/>
        <v>22.865572019078694</v>
      </c>
      <c r="AQ125">
        <f t="shared" si="44"/>
        <v>0.12735790378758505</v>
      </c>
      <c r="AR125">
        <f t="shared" si="39"/>
        <v>35.03903997113934</v>
      </c>
      <c r="AS125">
        <f t="shared" si="46"/>
        <v>6.108</v>
      </c>
      <c r="AT125">
        <f t="shared" si="47"/>
        <v>40</v>
      </c>
      <c r="AU125">
        <v>0</v>
      </c>
      <c r="AW125">
        <f t="shared" si="45"/>
        <v>0.12429409309006001</v>
      </c>
      <c r="AX125">
        <f t="shared" si="40"/>
        <v>5.903860932013783</v>
      </c>
      <c r="AY125">
        <f t="shared" si="48"/>
        <v>2.1079999999999997</v>
      </c>
      <c r="AZ125">
        <f t="shared" si="49"/>
        <v>-60</v>
      </c>
      <c r="BA125">
        <v>0</v>
      </c>
    </row>
    <row r="126" spans="2:53" ht="12.75">
      <c r="B126">
        <v>2004</v>
      </c>
      <c r="C126" t="s">
        <v>102</v>
      </c>
      <c r="D126">
        <v>18.486</v>
      </c>
      <c r="E126">
        <v>0</v>
      </c>
      <c r="F126">
        <v>0</v>
      </c>
      <c r="G126">
        <v>0</v>
      </c>
      <c r="H126">
        <v>0</v>
      </c>
      <c r="I126">
        <v>0</v>
      </c>
      <c r="J126">
        <v>0</v>
      </c>
      <c r="K126">
        <v>0</v>
      </c>
      <c r="L126">
        <v>0</v>
      </c>
      <c r="M126">
        <v>0</v>
      </c>
      <c r="N126">
        <v>-17</v>
      </c>
      <c r="O126">
        <v>4.0445</v>
      </c>
      <c r="P126">
        <f t="shared" si="30"/>
        <v>0.8640000000000008</v>
      </c>
      <c r="Q126">
        <f t="shared" si="27"/>
        <v>0.7464960000000014</v>
      </c>
      <c r="R126">
        <f t="shared" si="50"/>
        <v>0.3244662208046067</v>
      </c>
      <c r="T126">
        <f t="shared" si="41"/>
        <v>0.2943806351565935</v>
      </c>
      <c r="U126">
        <f t="shared" si="31"/>
        <v>20.38069479477155</v>
      </c>
      <c r="V126">
        <f t="shared" si="51"/>
        <v>3.5898683653344037</v>
      </c>
      <c r="W126">
        <f t="shared" si="32"/>
        <v>341.73219600000004</v>
      </c>
      <c r="Y126">
        <v>14</v>
      </c>
      <c r="Z126">
        <f t="shared" si="42"/>
        <v>0.14530526188384654</v>
      </c>
      <c r="AA126">
        <f t="shared" si="33"/>
        <v>24.93020888351528</v>
      </c>
      <c r="AC126">
        <v>6.16075</v>
      </c>
      <c r="AD126">
        <f t="shared" si="52"/>
        <v>0.18369248625513193</v>
      </c>
      <c r="AE126">
        <f t="shared" si="35"/>
        <v>27.221783686220547</v>
      </c>
      <c r="AH126">
        <v>6.0445</v>
      </c>
      <c r="AI126">
        <f t="shared" si="43"/>
        <v>0.03451097088816248</v>
      </c>
      <c r="AJ126">
        <f t="shared" si="36"/>
        <v>29.425756362047544</v>
      </c>
      <c r="AL126">
        <v>4.0445</v>
      </c>
      <c r="AM126">
        <f t="shared" si="37"/>
        <v>0.034034773778102746</v>
      </c>
      <c r="AN126">
        <f t="shared" si="38"/>
        <v>22.899606792856797</v>
      </c>
      <c r="AQ126">
        <f t="shared" si="44"/>
        <v>0.22916548961744285</v>
      </c>
      <c r="AR126">
        <f t="shared" si="39"/>
        <v>35.26820546075678</v>
      </c>
      <c r="AS126">
        <f t="shared" si="46"/>
        <v>6.0445</v>
      </c>
      <c r="AT126">
        <f t="shared" si="47"/>
        <v>33</v>
      </c>
      <c r="AU126">
        <v>0</v>
      </c>
      <c r="AW126">
        <f t="shared" si="45"/>
        <v>0.22663055698633547</v>
      </c>
      <c r="AX126">
        <f t="shared" si="40"/>
        <v>6.130491489000119</v>
      </c>
      <c r="AY126">
        <f t="shared" si="48"/>
        <v>2.0445</v>
      </c>
      <c r="AZ126">
        <f t="shared" si="49"/>
        <v>-67</v>
      </c>
      <c r="BA126">
        <v>0</v>
      </c>
    </row>
    <row r="127" spans="2:53" ht="12.75">
      <c r="B127">
        <v>2004</v>
      </c>
      <c r="C127" t="s">
        <v>103</v>
      </c>
      <c r="D127">
        <v>19.64</v>
      </c>
      <c r="E127">
        <v>0</v>
      </c>
      <c r="F127">
        <v>0</v>
      </c>
      <c r="G127">
        <v>0</v>
      </c>
      <c r="H127">
        <v>0</v>
      </c>
      <c r="I127">
        <v>0</v>
      </c>
      <c r="J127">
        <v>0</v>
      </c>
      <c r="K127">
        <v>0</v>
      </c>
      <c r="L127">
        <v>0</v>
      </c>
      <c r="M127">
        <v>0</v>
      </c>
      <c r="N127">
        <v>-15</v>
      </c>
      <c r="O127">
        <v>4.0115</v>
      </c>
      <c r="P127">
        <f t="shared" si="30"/>
        <v>1.154</v>
      </c>
      <c r="Q127">
        <f t="shared" si="27"/>
        <v>1.331716</v>
      </c>
      <c r="R127">
        <f t="shared" si="50"/>
        <v>1.1436904711886489</v>
      </c>
      <c r="T127">
        <f t="shared" si="41"/>
        <v>0.08456534973442684</v>
      </c>
      <c r="U127">
        <f t="shared" si="31"/>
        <v>20.465260144505976</v>
      </c>
      <c r="V127">
        <f t="shared" si="51"/>
        <v>0.6810543061100233</v>
      </c>
      <c r="W127">
        <f t="shared" si="32"/>
        <v>385.7296</v>
      </c>
      <c r="Y127">
        <v>14</v>
      </c>
      <c r="Z127">
        <f t="shared" si="42"/>
        <v>0.19342441894139534</v>
      </c>
      <c r="AA127">
        <f t="shared" si="33"/>
        <v>25.123633302456675</v>
      </c>
      <c r="AC127">
        <v>6.16075</v>
      </c>
      <c r="AD127">
        <f t="shared" si="52"/>
        <v>-0.08021759688471528</v>
      </c>
      <c r="AE127">
        <f t="shared" si="35"/>
        <v>27.141566089335832</v>
      </c>
      <c r="AH127">
        <v>6.0115</v>
      </c>
      <c r="AI127">
        <f t="shared" si="43"/>
        <v>0.01488945100167869</v>
      </c>
      <c r="AJ127">
        <f t="shared" si="36"/>
        <v>29.440645813049223</v>
      </c>
      <c r="AL127">
        <v>4.0115</v>
      </c>
      <c r="AM127">
        <f t="shared" si="37"/>
        <v>0.014495455512954732</v>
      </c>
      <c r="AN127">
        <f t="shared" si="38"/>
        <v>22.91410224836975</v>
      </c>
      <c r="AQ127">
        <f t="shared" si="44"/>
        <v>0.030607707833390146</v>
      </c>
      <c r="AR127">
        <f t="shared" si="39"/>
        <v>35.29881316859017</v>
      </c>
      <c r="AS127">
        <f t="shared" si="46"/>
        <v>6.0115</v>
      </c>
      <c r="AT127">
        <f t="shared" si="47"/>
        <v>35</v>
      </c>
      <c r="AU127">
        <v>0</v>
      </c>
      <c r="AW127">
        <f t="shared" si="45"/>
        <v>0.028510357807997294</v>
      </c>
      <c r="AX127">
        <f t="shared" si="40"/>
        <v>6.159001846808116</v>
      </c>
      <c r="AY127">
        <f t="shared" si="48"/>
        <v>2.0115</v>
      </c>
      <c r="AZ127">
        <f t="shared" si="49"/>
        <v>-65</v>
      </c>
      <c r="BA127">
        <v>0</v>
      </c>
    </row>
    <row r="128" spans="2:53" ht="12.75">
      <c r="B128">
        <v>2004</v>
      </c>
      <c r="C128" t="s">
        <v>104</v>
      </c>
      <c r="D128">
        <v>19.761</v>
      </c>
      <c r="E128">
        <v>0</v>
      </c>
      <c r="F128">
        <v>0</v>
      </c>
      <c r="G128">
        <v>0</v>
      </c>
      <c r="H128">
        <v>0</v>
      </c>
      <c r="I128">
        <v>0</v>
      </c>
      <c r="J128">
        <v>0</v>
      </c>
      <c r="K128">
        <v>0</v>
      </c>
      <c r="L128">
        <v>0</v>
      </c>
      <c r="M128">
        <v>0</v>
      </c>
      <c r="N128">
        <v>-25</v>
      </c>
      <c r="O128">
        <v>4.037</v>
      </c>
      <c r="P128">
        <f t="shared" si="30"/>
        <v>0.12099999999999866</v>
      </c>
      <c r="Q128">
        <f t="shared" si="27"/>
        <v>0.014640999999999677</v>
      </c>
      <c r="R128">
        <f t="shared" si="50"/>
        <v>0.0031691066829145674</v>
      </c>
      <c r="T128">
        <f t="shared" si="41"/>
        <v>0.06470518067428657</v>
      </c>
      <c r="U128">
        <f t="shared" si="31"/>
        <v>20.529965325180264</v>
      </c>
      <c r="V128">
        <f t="shared" si="51"/>
        <v>0.5913076713295901</v>
      </c>
      <c r="W128">
        <f t="shared" si="32"/>
        <v>390.497121</v>
      </c>
      <c r="Y128">
        <v>14</v>
      </c>
      <c r="Z128">
        <f t="shared" si="42"/>
        <v>0.056753771205679</v>
      </c>
      <c r="AA128">
        <f t="shared" si="33"/>
        <v>25.180387073662352</v>
      </c>
      <c r="AC128">
        <v>6.16075</v>
      </c>
      <c r="AD128">
        <f t="shared" si="52"/>
        <v>0.03164876219712121</v>
      </c>
      <c r="AE128">
        <f t="shared" si="35"/>
        <v>27.173214851532954</v>
      </c>
      <c r="AH128">
        <v>6.037</v>
      </c>
      <c r="AI128">
        <f t="shared" si="43"/>
        <v>-0.023461267533318127</v>
      </c>
      <c r="AJ128">
        <f t="shared" si="36"/>
        <v>29.417184545515905</v>
      </c>
      <c r="AL128">
        <v>4.037</v>
      </c>
      <c r="AM128">
        <f t="shared" si="37"/>
        <v>-0.02378725112678287</v>
      </c>
      <c r="AN128">
        <f t="shared" si="38"/>
        <v>22.890314997242967</v>
      </c>
      <c r="AQ128">
        <f t="shared" si="44"/>
        <v>0.020061760875848003</v>
      </c>
      <c r="AR128">
        <f t="shared" si="39"/>
        <v>35.31887492946602</v>
      </c>
      <c r="AS128">
        <f t="shared" si="46"/>
        <v>6.037</v>
      </c>
      <c r="AT128">
        <f t="shared" si="47"/>
        <v>25</v>
      </c>
      <c r="AU128">
        <v>0</v>
      </c>
      <c r="AW128">
        <f t="shared" si="45"/>
        <v>0.018326457509189376</v>
      </c>
      <c r="AX128">
        <f t="shared" si="40"/>
        <v>6.177328304317306</v>
      </c>
      <c r="AY128">
        <f t="shared" si="48"/>
        <v>2.037</v>
      </c>
      <c r="AZ128">
        <f t="shared" si="49"/>
        <v>-75</v>
      </c>
      <c r="BA128">
        <v>0</v>
      </c>
    </row>
    <row r="129" spans="2:53" ht="12.75">
      <c r="B129">
        <v>2005</v>
      </c>
      <c r="C129" t="s">
        <v>105</v>
      </c>
      <c r="D129">
        <v>19.794</v>
      </c>
      <c r="E129">
        <v>0</v>
      </c>
      <c r="F129">
        <v>0</v>
      </c>
      <c r="G129">
        <v>0</v>
      </c>
      <c r="H129">
        <v>0</v>
      </c>
      <c r="I129">
        <v>0</v>
      </c>
      <c r="J129">
        <v>0</v>
      </c>
      <c r="K129">
        <v>0</v>
      </c>
      <c r="L129">
        <v>0</v>
      </c>
      <c r="M129">
        <v>0</v>
      </c>
      <c r="N129">
        <v>-27</v>
      </c>
      <c r="O129">
        <v>4.06775</v>
      </c>
      <c r="P129">
        <f t="shared" si="30"/>
        <v>0.03300000000000125</v>
      </c>
      <c r="Q129">
        <f t="shared" si="27"/>
        <v>0.0010890000000000825</v>
      </c>
      <c r="R129">
        <f t="shared" si="50"/>
        <v>0.21338809921509314</v>
      </c>
      <c r="T129">
        <f t="shared" si="41"/>
        <v>-0.4289394973533785</v>
      </c>
      <c r="U129">
        <f t="shared" si="31"/>
        <v>20.101025827826884</v>
      </c>
      <c r="V129">
        <f t="shared" si="51"/>
        <v>0.0942648589527833</v>
      </c>
      <c r="W129">
        <f t="shared" si="32"/>
        <v>391.802436</v>
      </c>
      <c r="Y129">
        <v>14</v>
      </c>
      <c r="Z129">
        <f t="shared" si="42"/>
        <v>-0.10110692162810515</v>
      </c>
      <c r="AA129">
        <f t="shared" si="33"/>
        <v>25.079280152034247</v>
      </c>
      <c r="AC129">
        <v>6.16075</v>
      </c>
      <c r="AD129">
        <f t="shared" si="52"/>
        <v>-0.3082258837221081</v>
      </c>
      <c r="AE129">
        <f t="shared" si="35"/>
        <v>26.864988967810845</v>
      </c>
      <c r="AH129">
        <v>6.06775</v>
      </c>
      <c r="AI129">
        <f t="shared" si="43"/>
        <v>-0.03800594366493723</v>
      </c>
      <c r="AJ129">
        <f t="shared" si="36"/>
        <v>29.379178601850967</v>
      </c>
      <c r="AL129">
        <v>4.06775</v>
      </c>
      <c r="AM129">
        <f t="shared" si="37"/>
        <v>-0.03827565564451421</v>
      </c>
      <c r="AN129">
        <f t="shared" si="38"/>
        <v>22.852039341598452</v>
      </c>
      <c r="AQ129">
        <f t="shared" si="44"/>
        <v>-0.4658765253827905</v>
      </c>
      <c r="AR129">
        <f t="shared" si="39"/>
        <v>34.85299840408323</v>
      </c>
      <c r="AS129">
        <f t="shared" si="46"/>
        <v>6.06775</v>
      </c>
      <c r="AT129">
        <f t="shared" si="47"/>
        <v>23</v>
      </c>
      <c r="AU129">
        <v>0</v>
      </c>
      <c r="AW129">
        <f t="shared" si="45"/>
        <v>-0.4673122789469939</v>
      </c>
      <c r="AX129">
        <f t="shared" si="40"/>
        <v>5.710016025370312</v>
      </c>
      <c r="AY129">
        <f t="shared" si="48"/>
        <v>2.06775</v>
      </c>
      <c r="AZ129">
        <f t="shared" si="49"/>
        <v>-77</v>
      </c>
      <c r="BA129">
        <v>0</v>
      </c>
    </row>
    <row r="130" spans="2:53" ht="12.75">
      <c r="B130">
        <v>2005</v>
      </c>
      <c r="C130" t="s">
        <v>106</v>
      </c>
      <c r="D130">
        <v>20.532</v>
      </c>
      <c r="E130">
        <v>0</v>
      </c>
      <c r="F130">
        <v>0</v>
      </c>
      <c r="G130">
        <v>0</v>
      </c>
      <c r="H130">
        <v>0</v>
      </c>
      <c r="I130">
        <v>0</v>
      </c>
      <c r="J130">
        <v>0</v>
      </c>
      <c r="K130">
        <v>0</v>
      </c>
      <c r="L130">
        <v>0</v>
      </c>
      <c r="M130">
        <v>0</v>
      </c>
      <c r="N130">
        <v>-22</v>
      </c>
      <c r="O130">
        <v>4.101</v>
      </c>
      <c r="P130">
        <f t="shared" si="30"/>
        <v>0.7379999999999995</v>
      </c>
      <c r="Q130">
        <f t="shared" si="27"/>
        <v>0.5446439999999994</v>
      </c>
      <c r="R130">
        <f t="shared" si="50"/>
        <v>1.2275846641877752</v>
      </c>
      <c r="T130">
        <f t="shared" si="41"/>
        <v>-0.3699641980622733</v>
      </c>
      <c r="U130">
        <f t="shared" si="31"/>
        <v>19.73106162976461</v>
      </c>
      <c r="V130">
        <f t="shared" si="51"/>
        <v>0.6415022729153217</v>
      </c>
      <c r="W130">
        <f t="shared" si="32"/>
        <v>421.563024</v>
      </c>
      <c r="Y130">
        <v>14</v>
      </c>
      <c r="Z130">
        <f t="shared" si="42"/>
        <v>-0.0809042340912725</v>
      </c>
      <c r="AA130">
        <f t="shared" si="33"/>
        <v>24.998375917942976</v>
      </c>
      <c r="AC130">
        <v>6.16075</v>
      </c>
      <c r="AD130">
        <f t="shared" si="52"/>
        <v>-0.27283779874811404</v>
      </c>
      <c r="AE130">
        <f t="shared" si="35"/>
        <v>26.59215116906273</v>
      </c>
      <c r="AH130">
        <v>6.101</v>
      </c>
      <c r="AI130">
        <f t="shared" si="43"/>
        <v>-0.017076777795083948</v>
      </c>
      <c r="AJ130">
        <f t="shared" si="36"/>
        <v>29.362101824055884</v>
      </c>
      <c r="AL130">
        <v>4.101</v>
      </c>
      <c r="AM130">
        <f t="shared" si="37"/>
        <v>-0.017299931823034385</v>
      </c>
      <c r="AN130">
        <f t="shared" si="38"/>
        <v>22.834739409775416</v>
      </c>
      <c r="AQ130">
        <f t="shared" si="44"/>
        <v>-0.4005251193762194</v>
      </c>
      <c r="AR130">
        <f t="shared" si="39"/>
        <v>34.45247328470701</v>
      </c>
      <c r="AS130">
        <f t="shared" si="46"/>
        <v>6.101</v>
      </c>
      <c r="AT130">
        <f t="shared" si="47"/>
        <v>28</v>
      </c>
      <c r="AU130">
        <v>0</v>
      </c>
      <c r="AW130">
        <f t="shared" si="45"/>
        <v>-0.4017130317244171</v>
      </c>
      <c r="AX130">
        <f t="shared" si="40"/>
        <v>5.308302993645895</v>
      </c>
      <c r="AY130">
        <f t="shared" si="48"/>
        <v>2.101</v>
      </c>
      <c r="AZ130">
        <f t="shared" si="49"/>
        <v>-72</v>
      </c>
      <c r="BA130">
        <v>0</v>
      </c>
    </row>
    <row r="131" spans="2:53" ht="12.75">
      <c r="B131">
        <v>2005</v>
      </c>
      <c r="C131" t="s">
        <v>107</v>
      </c>
      <c r="D131">
        <v>20.722</v>
      </c>
      <c r="E131">
        <v>0</v>
      </c>
      <c r="F131">
        <v>0</v>
      </c>
      <c r="G131">
        <v>0</v>
      </c>
      <c r="H131">
        <v>0</v>
      </c>
      <c r="I131">
        <v>0</v>
      </c>
      <c r="J131">
        <v>0</v>
      </c>
      <c r="K131">
        <v>0</v>
      </c>
      <c r="L131">
        <v>0</v>
      </c>
      <c r="M131">
        <v>0</v>
      </c>
      <c r="N131">
        <v>-4</v>
      </c>
      <c r="O131">
        <v>4.13775</v>
      </c>
      <c r="P131">
        <f t="shared" si="30"/>
        <v>0.19000000000000128</v>
      </c>
      <c r="Q131">
        <f t="shared" si="27"/>
        <v>0.036100000000000486</v>
      </c>
      <c r="R131">
        <f t="shared" si="50"/>
        <v>0.09758332906271751</v>
      </c>
      <c r="T131">
        <f t="shared" si="41"/>
        <v>-0.12238330471188227</v>
      </c>
      <c r="U131">
        <f t="shared" si="31"/>
        <v>19.60867832505273</v>
      </c>
      <c r="V131">
        <f t="shared" si="51"/>
        <v>1.2394851519074</v>
      </c>
      <c r="W131">
        <f t="shared" si="32"/>
        <v>429.40128400000003</v>
      </c>
      <c r="Y131">
        <v>14</v>
      </c>
      <c r="Z131">
        <f t="shared" si="42"/>
        <v>-0.055144565721519725</v>
      </c>
      <c r="AA131">
        <f t="shared" si="33"/>
        <v>24.943231352221456</v>
      </c>
      <c r="AC131">
        <v>6.16075</v>
      </c>
      <c r="AD131">
        <f t="shared" si="52"/>
        <v>-0.053816860150415397</v>
      </c>
      <c r="AE131">
        <f t="shared" si="35"/>
        <v>26.538334308912315</v>
      </c>
      <c r="AH131">
        <v>6.13775</v>
      </c>
      <c r="AI131">
        <f t="shared" si="43"/>
        <v>0.0031978037413634003</v>
      </c>
      <c r="AJ131">
        <f t="shared" si="36"/>
        <v>29.36529962779725</v>
      </c>
      <c r="AL131">
        <v>4.13775</v>
      </c>
      <c r="AM131">
        <f t="shared" si="37"/>
        <v>0.00301317078487226</v>
      </c>
      <c r="AN131">
        <f t="shared" si="38"/>
        <v>22.837752580560288</v>
      </c>
      <c r="AQ131">
        <f t="shared" si="44"/>
        <v>-0.14766876922769434</v>
      </c>
      <c r="AR131">
        <f t="shared" si="39"/>
        <v>34.30480451547932</v>
      </c>
      <c r="AS131">
        <f t="shared" si="46"/>
        <v>6.13775</v>
      </c>
      <c r="AT131">
        <f t="shared" si="47"/>
        <v>46</v>
      </c>
      <c r="AU131">
        <v>0</v>
      </c>
      <c r="AW131">
        <f t="shared" si="45"/>
        <v>-0.14865162295843334</v>
      </c>
      <c r="AX131">
        <f t="shared" si="40"/>
        <v>5.159651370687461</v>
      </c>
      <c r="AY131">
        <f t="shared" si="48"/>
        <v>2.1377499999999996</v>
      </c>
      <c r="AZ131">
        <f t="shared" si="49"/>
        <v>-54</v>
      </c>
      <c r="BA131">
        <v>0</v>
      </c>
    </row>
    <row r="132" spans="2:53" ht="12.75">
      <c r="B132">
        <v>2005</v>
      </c>
      <c r="C132" t="s">
        <v>108</v>
      </c>
      <c r="D132">
        <v>17.433</v>
      </c>
      <c r="E132">
        <v>0</v>
      </c>
      <c r="F132">
        <v>0</v>
      </c>
      <c r="G132">
        <v>0</v>
      </c>
      <c r="H132">
        <v>0</v>
      </c>
      <c r="I132">
        <v>0</v>
      </c>
      <c r="J132">
        <v>0</v>
      </c>
      <c r="K132">
        <v>0</v>
      </c>
      <c r="L132">
        <v>0</v>
      </c>
      <c r="M132">
        <v>0</v>
      </c>
      <c r="N132">
        <v>-10</v>
      </c>
      <c r="O132">
        <v>4.173</v>
      </c>
      <c r="P132">
        <f t="shared" si="30"/>
        <v>-3.2890000000000015</v>
      </c>
      <c r="Q132">
        <f t="shared" si="27"/>
        <v>10.81752100000001</v>
      </c>
      <c r="R132">
        <f t="shared" si="50"/>
        <v>14.138354578395164</v>
      </c>
      <c r="T132">
        <f t="shared" si="41"/>
        <v>0.47110034153280983</v>
      </c>
      <c r="U132">
        <f t="shared" si="31"/>
        <v>20.07977866658554</v>
      </c>
      <c r="V132">
        <f t="shared" si="51"/>
        <v>7.005437309892329</v>
      </c>
      <c r="W132">
        <f t="shared" si="32"/>
        <v>303.909489</v>
      </c>
      <c r="Y132">
        <v>14</v>
      </c>
      <c r="Z132">
        <f t="shared" si="42"/>
        <v>-0.03463602549008342</v>
      </c>
      <c r="AA132">
        <f t="shared" si="33"/>
        <v>24.908595326731373</v>
      </c>
      <c r="AC132">
        <v>6.16075</v>
      </c>
      <c r="AD132">
        <f t="shared" si="52"/>
        <v>0.5168413477156094</v>
      </c>
      <c r="AE132">
        <f t="shared" si="35"/>
        <v>27.055175656627924</v>
      </c>
      <c r="AH132">
        <v>6.173</v>
      </c>
      <c r="AI132">
        <f t="shared" si="43"/>
        <v>0.021381247313746708</v>
      </c>
      <c r="AJ132">
        <f t="shared" si="36"/>
        <v>29.386680875110997</v>
      </c>
      <c r="AL132">
        <v>4.173</v>
      </c>
      <c r="AM132">
        <f t="shared" si="37"/>
        <v>0.021228485882838426</v>
      </c>
      <c r="AN132">
        <f t="shared" si="38"/>
        <v>22.858981066443125</v>
      </c>
      <c r="AQ132">
        <f t="shared" si="44"/>
        <v>0.45017967918718155</v>
      </c>
      <c r="AR132">
        <f t="shared" si="39"/>
        <v>34.7549841946665</v>
      </c>
      <c r="AS132">
        <f t="shared" si="46"/>
        <v>6.173</v>
      </c>
      <c r="AT132">
        <f t="shared" si="47"/>
        <v>40</v>
      </c>
      <c r="AU132">
        <v>0</v>
      </c>
      <c r="AW132">
        <f t="shared" si="45"/>
        <v>0.44936648665029677</v>
      </c>
      <c r="AX132">
        <f t="shared" si="40"/>
        <v>5.609017857337758</v>
      </c>
      <c r="AY132">
        <f t="shared" si="48"/>
        <v>2.173</v>
      </c>
      <c r="AZ132">
        <f t="shared" si="49"/>
        <v>-60</v>
      </c>
      <c r="BA132">
        <v>0</v>
      </c>
    </row>
    <row r="133" spans="2:53" ht="12.75">
      <c r="B133">
        <v>2006</v>
      </c>
      <c r="C133" t="s">
        <v>109</v>
      </c>
      <c r="D133">
        <v>18.16</v>
      </c>
      <c r="E133">
        <v>0</v>
      </c>
      <c r="F133">
        <v>0</v>
      </c>
      <c r="G133">
        <v>0</v>
      </c>
      <c r="H133">
        <v>0</v>
      </c>
      <c r="I133">
        <v>0</v>
      </c>
      <c r="J133">
        <v>0</v>
      </c>
      <c r="K133">
        <v>0</v>
      </c>
      <c r="L133">
        <v>0</v>
      </c>
      <c r="M133">
        <v>0</v>
      </c>
      <c r="O133">
        <v>4.18625</v>
      </c>
      <c r="P133">
        <f t="shared" si="30"/>
        <v>0.7270000000000003</v>
      </c>
      <c r="Q133">
        <f t="shared" si="27"/>
        <v>0.5285290000000005</v>
      </c>
      <c r="R133">
        <f t="shared" si="50"/>
        <v>0.35176569669216684</v>
      </c>
      <c r="T133">
        <f t="shared" si="41"/>
        <v>0.1339016129745702</v>
      </c>
      <c r="U133">
        <f t="shared" si="31"/>
        <v>20.21368027956011</v>
      </c>
      <c r="V133">
        <f t="shared" si="51"/>
        <v>4.217602690654084</v>
      </c>
      <c r="W133">
        <f t="shared" si="32"/>
        <v>329.7856</v>
      </c>
      <c r="Z133">
        <f t="shared" si="42"/>
        <v>-0.004629792176463338</v>
      </c>
      <c r="AA133">
        <f t="shared" si="33"/>
        <v>24.90396553455491</v>
      </c>
      <c r="AC133">
        <v>6.16075</v>
      </c>
      <c r="AD133">
        <f t="shared" si="52"/>
        <v>0.14771943297159348</v>
      </c>
      <c r="AE133">
        <f t="shared" si="35"/>
        <v>27.20289508959952</v>
      </c>
      <c r="AH133">
        <v>6.18625</v>
      </c>
      <c r="AI133">
        <f t="shared" si="43"/>
        <v>0.03839799947869837</v>
      </c>
      <c r="AJ133">
        <f t="shared" si="36"/>
        <v>29.425078874589694</v>
      </c>
      <c r="AL133">
        <v>4.18625</v>
      </c>
      <c r="AM133">
        <f t="shared" si="37"/>
        <v>0.038271607878755394</v>
      </c>
      <c r="AN133">
        <f t="shared" si="38"/>
        <v>22.89725267432188</v>
      </c>
      <c r="AQ133">
        <f t="shared" si="44"/>
        <v>0.11659229628370776</v>
      </c>
      <c r="AR133">
        <f t="shared" si="39"/>
        <v>34.871576490950204</v>
      </c>
      <c r="AS133">
        <f t="shared" si="46"/>
        <v>6.18625</v>
      </c>
      <c r="AT133">
        <f t="shared" si="47"/>
        <v>50</v>
      </c>
      <c r="AU133">
        <v>0</v>
      </c>
      <c r="AW133">
        <f t="shared" si="45"/>
        <v>0.11591947785573153</v>
      </c>
      <c r="AX133">
        <f t="shared" si="40"/>
        <v>5.72493733519349</v>
      </c>
      <c r="AY133">
        <f t="shared" si="48"/>
        <v>2.1862500000000002</v>
      </c>
      <c r="AZ133">
        <f t="shared" si="49"/>
        <v>-50</v>
      </c>
      <c r="BA133">
        <v>0</v>
      </c>
    </row>
    <row r="134" spans="2:53" ht="12.75">
      <c r="B134">
        <v>2006</v>
      </c>
      <c r="C134" t="s">
        <v>110</v>
      </c>
      <c r="D134">
        <v>17.832</v>
      </c>
      <c r="E134">
        <v>0</v>
      </c>
      <c r="F134">
        <v>0</v>
      </c>
      <c r="G134">
        <v>0</v>
      </c>
      <c r="H134">
        <v>0</v>
      </c>
      <c r="I134">
        <v>0</v>
      </c>
      <c r="J134">
        <v>0</v>
      </c>
      <c r="K134">
        <v>0</v>
      </c>
      <c r="L134">
        <v>0</v>
      </c>
      <c r="M134">
        <v>0</v>
      </c>
      <c r="O134">
        <v>4.2005</v>
      </c>
      <c r="P134">
        <f t="shared" si="30"/>
        <v>-0.3279999999999994</v>
      </c>
      <c r="Q134">
        <f t="shared" si="27"/>
        <v>0.10758399999999961</v>
      </c>
      <c r="R134">
        <f t="shared" si="50"/>
        <v>0.7406689730849291</v>
      </c>
      <c r="T134">
        <f t="shared" si="41"/>
        <v>0.5326212715735825</v>
      </c>
      <c r="U134">
        <f t="shared" si="31"/>
        <v>20.74630155113369</v>
      </c>
      <c r="V134">
        <f t="shared" si="51"/>
        <v>8.49315353094023</v>
      </c>
      <c r="W134">
        <f t="shared" si="32"/>
        <v>317.980224</v>
      </c>
      <c r="Z134">
        <f t="shared" si="42"/>
        <v>-0.3902453187088756</v>
      </c>
      <c r="AA134">
        <f t="shared" si="33"/>
        <v>24.513720215846035</v>
      </c>
      <c r="AC134">
        <v>6.16075</v>
      </c>
      <c r="AD134">
        <f t="shared" si="52"/>
        <v>0.4755021715526033</v>
      </c>
      <c r="AE134">
        <f t="shared" si="35"/>
        <v>27.67839726115212</v>
      </c>
      <c r="AH134">
        <v>6.2005</v>
      </c>
      <c r="AI134">
        <f t="shared" si="43"/>
        <v>0.05163209452298028</v>
      </c>
      <c r="AJ134">
        <f t="shared" si="36"/>
        <v>29.476710969112673</v>
      </c>
      <c r="AL134">
        <v>4.2005</v>
      </c>
      <c r="AM134">
        <f t="shared" si="37"/>
        <v>0.05152752076741083</v>
      </c>
      <c r="AN134">
        <f t="shared" si="38"/>
        <v>22.94878019508929</v>
      </c>
      <c r="AQ134">
        <f t="shared" si="44"/>
        <v>0.5182999064392124</v>
      </c>
      <c r="AR134">
        <f t="shared" si="39"/>
        <v>35.389876397389415</v>
      </c>
      <c r="AS134">
        <f t="shared" si="46"/>
        <v>6.2005</v>
      </c>
      <c r="AT134">
        <f t="shared" si="47"/>
        <v>50</v>
      </c>
      <c r="AU134">
        <v>0</v>
      </c>
      <c r="AW134">
        <f t="shared" si="45"/>
        <v>0.5177432306010923</v>
      </c>
      <c r="AX134">
        <f t="shared" si="40"/>
        <v>6.242680565794582</v>
      </c>
      <c r="AY134">
        <f t="shared" si="48"/>
        <v>2.2005</v>
      </c>
      <c r="AZ134">
        <f t="shared" si="49"/>
        <v>-50</v>
      </c>
      <c r="BA134">
        <v>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Suzanna DeBoef</dc:creator>
  <cp:keywords/>
  <dc:description/>
  <cp:lastModifiedBy>aboydstun</cp:lastModifiedBy>
  <dcterms:created xsi:type="dcterms:W3CDTF">2007-03-29T14:24:36Z</dcterms:created>
  <dcterms:modified xsi:type="dcterms:W3CDTF">2007-08-08T20:11:51Z</dcterms:modified>
  <cp:category/>
  <cp:version/>
  <cp:contentType/>
  <cp:contentStatus/>
</cp:coreProperties>
</file>