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905" windowHeight="11760" activeTab="2"/>
  </bookViews>
  <sheets>
    <sheet name="JDC Homicide &amp; Case Data" sheetId="1" r:id="rId1"/>
    <sheet name="Clearance Rate" sheetId="5" r:id="rId2"/>
    <sheet name="Race Disparity Progression" sheetId="6" r:id="rId3"/>
  </sheets>
  <definedNames>
    <definedName name="_xlnm.Print_Area" localSheetId="0">'JDC Homicide &amp; Case Data'!$A$1:$P$39</definedName>
  </definedNames>
  <calcPr calcId="125725"/>
</workbook>
</file>

<file path=xl/calcChain.xml><?xml version="1.0" encoding="utf-8"?>
<calcChain xmlns="http://schemas.openxmlformats.org/spreadsheetml/2006/main">
  <c r="O10" i="6"/>
  <c r="M10"/>
  <c r="K10"/>
  <c r="I10"/>
  <c r="P2"/>
  <c r="O17"/>
  <c r="M17"/>
  <c r="K17"/>
  <c r="I17"/>
  <c r="O16"/>
  <c r="M16"/>
  <c r="K16"/>
  <c r="I16"/>
  <c r="O15"/>
  <c r="M15"/>
  <c r="K15"/>
  <c r="I15"/>
  <c r="O14"/>
  <c r="M14"/>
  <c r="K14"/>
  <c r="I14"/>
  <c r="O12"/>
  <c r="M12"/>
  <c r="K12"/>
  <c r="I12"/>
  <c r="O8"/>
  <c r="M8"/>
  <c r="K8"/>
  <c r="I8"/>
  <c r="O6"/>
  <c r="M6"/>
  <c r="K6"/>
  <c r="I6"/>
  <c r="O4"/>
  <c r="M4"/>
  <c r="K4"/>
  <c r="I4"/>
  <c r="C20" i="1"/>
  <c r="C20" i="5"/>
  <c r="N20" i="1"/>
  <c r="L20"/>
  <c r="J20"/>
  <c r="H20"/>
  <c r="E20"/>
  <c r="E21"/>
  <c r="P4"/>
  <c r="P3"/>
  <c r="O4"/>
  <c r="M4"/>
  <c r="K4"/>
  <c r="I4"/>
  <c r="G4"/>
  <c r="F4"/>
  <c r="D4"/>
  <c r="F21" i="5" l="1"/>
  <c r="H21" s="1"/>
  <c r="D21"/>
  <c r="E21"/>
  <c r="C21"/>
  <c r="H3"/>
  <c r="H4"/>
  <c r="H5"/>
  <c r="H6"/>
  <c r="H7"/>
  <c r="H8"/>
  <c r="H9"/>
  <c r="H10"/>
  <c r="H11"/>
  <c r="H12"/>
  <c r="P36" i="1"/>
  <c r="P33"/>
  <c r="O2" i="6"/>
  <c r="M2"/>
  <c r="K2"/>
  <c r="I2"/>
  <c r="G2"/>
  <c r="E33" i="1"/>
  <c r="N33"/>
  <c r="O32"/>
  <c r="L33"/>
  <c r="M33" s="1"/>
  <c r="M32"/>
  <c r="J33"/>
  <c r="K32"/>
  <c r="H33"/>
  <c r="I33" s="1"/>
  <c r="I32"/>
  <c r="N21"/>
  <c r="L21"/>
  <c r="J21"/>
  <c r="H21"/>
  <c r="M21"/>
  <c r="C21"/>
  <c r="D21" s="1"/>
  <c r="D22"/>
  <c r="G22" i="5"/>
  <c r="G20"/>
  <c r="G19"/>
  <c r="G18"/>
  <c r="G17"/>
  <c r="G16"/>
  <c r="G15"/>
  <c r="G14"/>
  <c r="G12"/>
  <c r="G13"/>
  <c r="G11"/>
  <c r="G10"/>
  <c r="G9"/>
  <c r="G8"/>
  <c r="G7"/>
  <c r="G6"/>
  <c r="G5"/>
  <c r="G4"/>
  <c r="G3"/>
  <c r="F22" i="1"/>
  <c r="F5"/>
  <c r="F6"/>
  <c r="F7"/>
  <c r="F8"/>
  <c r="F9"/>
  <c r="F10"/>
  <c r="F11"/>
  <c r="F13"/>
  <c r="F12"/>
  <c r="F14"/>
  <c r="F15"/>
  <c r="F16"/>
  <c r="F17"/>
  <c r="F18"/>
  <c r="F19"/>
  <c r="F20"/>
  <c r="D20"/>
  <c r="D5"/>
  <c r="D6"/>
  <c r="D7"/>
  <c r="D8"/>
  <c r="D9"/>
  <c r="D10"/>
  <c r="D11"/>
  <c r="D13"/>
  <c r="D12"/>
  <c r="D14"/>
  <c r="D15"/>
  <c r="D16"/>
  <c r="D17"/>
  <c r="D18"/>
  <c r="D19"/>
  <c r="O31"/>
  <c r="M31"/>
  <c r="K31"/>
  <c r="I31"/>
  <c r="O30"/>
  <c r="M30"/>
  <c r="K30"/>
  <c r="I30"/>
  <c r="P22"/>
  <c r="G11"/>
  <c r="I11"/>
  <c r="K11"/>
  <c r="M11"/>
  <c r="O11"/>
  <c r="P11"/>
  <c r="P9"/>
  <c r="O37"/>
  <c r="M37"/>
  <c r="K37"/>
  <c r="I37"/>
  <c r="O38"/>
  <c r="M38"/>
  <c r="K38"/>
  <c r="I38"/>
  <c r="G12"/>
  <c r="I12"/>
  <c r="K12"/>
  <c r="M12"/>
  <c r="O12"/>
  <c r="P12"/>
  <c r="O22"/>
  <c r="M22"/>
  <c r="K22"/>
  <c r="I22"/>
  <c r="G22"/>
  <c r="O28"/>
  <c r="M28"/>
  <c r="K28"/>
  <c r="I28"/>
  <c r="P6"/>
  <c r="P7"/>
  <c r="P10"/>
  <c r="P13"/>
  <c r="P8"/>
  <c r="P14"/>
  <c r="P15"/>
  <c r="P16"/>
  <c r="P17"/>
  <c r="P18"/>
  <c r="P19"/>
  <c r="P20"/>
  <c r="P5"/>
  <c r="P2"/>
  <c r="I35"/>
  <c r="K35"/>
  <c r="M35"/>
  <c r="O35"/>
  <c r="O36"/>
  <c r="M36"/>
  <c r="K36"/>
  <c r="I36"/>
  <c r="O29"/>
  <c r="O27"/>
  <c r="O26"/>
  <c r="O25"/>
  <c r="M29"/>
  <c r="M27"/>
  <c r="M26"/>
  <c r="M25"/>
  <c r="K29"/>
  <c r="K27"/>
  <c r="K26"/>
  <c r="K25"/>
  <c r="I20"/>
  <c r="I29"/>
  <c r="I27"/>
  <c r="I26"/>
  <c r="I25"/>
  <c r="G2"/>
  <c r="I2"/>
  <c r="K2"/>
  <c r="M2"/>
  <c r="O2"/>
  <c r="O6"/>
  <c r="O7"/>
  <c r="O9"/>
  <c r="O10"/>
  <c r="O13"/>
  <c r="O8"/>
  <c r="O14"/>
  <c r="O15"/>
  <c r="O16"/>
  <c r="O17"/>
  <c r="O18"/>
  <c r="O20"/>
  <c r="M6"/>
  <c r="M7"/>
  <c r="M9"/>
  <c r="M10"/>
  <c r="M13"/>
  <c r="M8"/>
  <c r="M14"/>
  <c r="M15"/>
  <c r="M16"/>
  <c r="M17"/>
  <c r="M18"/>
  <c r="M20"/>
  <c r="K20"/>
  <c r="K6"/>
  <c r="K7"/>
  <c r="K9"/>
  <c r="K10"/>
  <c r="K13"/>
  <c r="K8"/>
  <c r="K14"/>
  <c r="K15"/>
  <c r="K16"/>
  <c r="K17"/>
  <c r="K18"/>
  <c r="I6"/>
  <c r="I7"/>
  <c r="I9"/>
  <c r="I10"/>
  <c r="I13"/>
  <c r="I8"/>
  <c r="I14"/>
  <c r="I15"/>
  <c r="I16"/>
  <c r="I17"/>
  <c r="I18"/>
  <c r="G20"/>
  <c r="G18"/>
  <c r="G17"/>
  <c r="G16"/>
  <c r="G15"/>
  <c r="G14"/>
  <c r="G8"/>
  <c r="G13"/>
  <c r="G10"/>
  <c r="G9"/>
  <c r="G7"/>
  <c r="O5"/>
  <c r="M5"/>
  <c r="K5"/>
  <c r="I5"/>
  <c r="G6"/>
  <c r="G5"/>
  <c r="O3"/>
  <c r="M3"/>
  <c r="K3"/>
  <c r="I3"/>
  <c r="G3"/>
  <c r="F3"/>
  <c r="D3"/>
  <c r="O19"/>
  <c r="M19"/>
  <c r="G19"/>
  <c r="K19"/>
  <c r="I19"/>
  <c r="O33"/>
  <c r="K33"/>
  <c r="P21" l="1"/>
  <c r="G21" i="5"/>
  <c r="O21" i="1"/>
  <c r="K21"/>
  <c r="I21"/>
  <c r="F21"/>
  <c r="G21"/>
</calcChain>
</file>

<file path=xl/sharedStrings.xml><?xml version="1.0" encoding="utf-8"?>
<sst xmlns="http://schemas.openxmlformats.org/spreadsheetml/2006/main" count="180" uniqueCount="114">
  <si>
    <t>JDC</t>
  </si>
  <si>
    <t>BkB</t>
  </si>
  <si>
    <t>BkB %</t>
  </si>
  <si>
    <t>BkW</t>
  </si>
  <si>
    <t>BkW %</t>
  </si>
  <si>
    <t>WkB</t>
  </si>
  <si>
    <t>WkW</t>
  </si>
  <si>
    <t>WkB %</t>
  </si>
  <si>
    <t>WkW %</t>
  </si>
  <si>
    <t>All</t>
  </si>
  <si>
    <t>Louisiana</t>
  </si>
  <si>
    <t>Orleans</t>
  </si>
  <si>
    <t>Jefferson</t>
  </si>
  <si>
    <t>Caddo</t>
  </si>
  <si>
    <t>Rapides</t>
  </si>
  <si>
    <t>Ouachita</t>
  </si>
  <si>
    <t>Bossier</t>
  </si>
  <si>
    <t>Calcasieu</t>
  </si>
  <si>
    <t>Terrebonne</t>
  </si>
  <si>
    <t>The Rest</t>
  </si>
  <si>
    <t>n/a</t>
  </si>
  <si>
    <t>LA Gross %</t>
  </si>
  <si>
    <t>East Baton Rouge</t>
  </si>
  <si>
    <t>Iberville, etc.</t>
  </si>
  <si>
    <t>Ascension,etc.</t>
  </si>
  <si>
    <t>Tangipahoa, etc.</t>
  </si>
  <si>
    <t>Lafayette, etc.</t>
  </si>
  <si>
    <t>BW Only Count</t>
  </si>
  <si>
    <t>JDC Name</t>
  </si>
  <si>
    <t>BW Only % of All ^</t>
  </si>
  <si>
    <t>^</t>
  </si>
  <si>
    <t>St Tammany, etc.</t>
  </si>
  <si>
    <t>LA B/W %</t>
  </si>
  <si>
    <t>Race Cat Total</t>
  </si>
  <si>
    <t>Jefferson (24)</t>
  </si>
  <si>
    <t>Caddo (1)</t>
  </si>
  <si>
    <t>St Tammany (22)</t>
  </si>
  <si>
    <t>DP count =</t>
  </si>
  <si>
    <t>All Homs Count '76-'14</t>
  </si>
  <si>
    <t>Total (All JDCs)</t>
  </si>
  <si>
    <t>Orleans DP Cases</t>
  </si>
  <si>
    <t>DP Cases, other JDCs</t>
  </si>
  <si>
    <t>Iberia, etc.</t>
  </si>
  <si>
    <t>Iberia, etc. (16)</t>
  </si>
  <si>
    <t>Lafayette, etc. (15)</t>
  </si>
  <si>
    <t>Calcasieu (14)</t>
  </si>
  <si>
    <r>
      <rPr>
        <b/>
        <i/>
        <sz val="11"/>
        <color theme="1"/>
        <rFont val="Calibri"/>
        <family val="2"/>
        <scheme val="minor"/>
      </rPr>
      <t xml:space="preserve">md </t>
    </r>
    <r>
      <rPr>
        <b/>
        <sz val="11"/>
        <color theme="1"/>
        <rFont val="Calibri"/>
        <family val="2"/>
        <scheme val="minor"/>
      </rPr>
      <t xml:space="preserve">Clearance Rate 06-14 </t>
    </r>
  </si>
  <si>
    <r>
      <rPr>
        <b/>
        <i/>
        <sz val="11"/>
        <color theme="1"/>
        <rFont val="Calibri"/>
        <family val="2"/>
        <scheme val="minor"/>
      </rPr>
      <t>murderdata</t>
    </r>
    <r>
      <rPr>
        <b/>
        <sz val="11"/>
        <color theme="1"/>
        <rFont val="Calibri"/>
        <family val="2"/>
        <scheme val="minor"/>
      </rPr>
      <t xml:space="preserve"> Hom count</t>
    </r>
  </si>
  <si>
    <r>
      <rPr>
        <b/>
        <i/>
        <sz val="11"/>
        <color theme="1"/>
        <rFont val="Calibri"/>
        <family val="2"/>
        <scheme val="minor"/>
      </rPr>
      <t>murderdata</t>
    </r>
    <r>
      <rPr>
        <b/>
        <sz val="11"/>
        <color theme="1"/>
        <rFont val="Calibri"/>
        <family val="2"/>
        <scheme val="minor"/>
      </rPr>
      <t xml:space="preserve"> Clear count</t>
    </r>
  </si>
  <si>
    <t>The 8 Studied JDCs</t>
  </si>
  <si>
    <t>8 JDCs, study years only</t>
  </si>
  <si>
    <t>JDCs 19,24,1,22,14-16,9</t>
  </si>
  <si>
    <t>Rapides (9)</t>
  </si>
  <si>
    <t>Total of All DP Cases</t>
  </si>
  <si>
    <t>D/E case count =</t>
  </si>
  <si>
    <t>8 Studied JDC DP Cases</t>
  </si>
  <si>
    <t>D/E count, 8 Studied JDCs</t>
  </si>
  <si>
    <t>The 8 Studied JDCs:</t>
  </si>
  <si>
    <t>The Rest (other JDCs)</t>
  </si>
  <si>
    <t>Death-Sentenced Cases:</t>
  </si>
  <si>
    <t>Homicides:</t>
  </si>
  <si>
    <t>~60%</t>
  </si>
  <si>
    <t>Notes:</t>
  </si>
  <si>
    <r>
      <rPr>
        <b/>
        <i/>
        <sz val="11"/>
        <color theme="1"/>
        <rFont val="Calibri"/>
        <family val="2"/>
        <scheme val="minor"/>
      </rPr>
      <t>murderdata</t>
    </r>
    <r>
      <rPr>
        <b/>
        <sz val="11"/>
        <color theme="1"/>
        <rFont val="Calibri"/>
        <family val="2"/>
        <scheme val="minor"/>
      </rPr>
      <t xml:space="preserve"> Clear Rate 76-14</t>
    </r>
  </si>
  <si>
    <t>8 Studied JDCs, FC=1 Only</t>
  </si>
  <si>
    <t>All D/E cases, 8 Study JDCs</t>
  </si>
  <si>
    <t>Final Charge 1st degree:</t>
  </si>
  <si>
    <t>Clearance Rates have declined precipitously post-Katrina.</t>
  </si>
  <si>
    <t>Approximately 1% of Louisiana homicides involve principals of a known race other than Black or White.</t>
  </si>
  <si>
    <t xml:space="preserve">The race percentages of all Louisiana Black or White suspect and victim homicide combinations are fairly represented in the Studied JDCs, each within a few percentage points. </t>
  </si>
  <si>
    <t>No. of JDCs</t>
  </si>
  <si>
    <t>Group</t>
  </si>
  <si>
    <t>All Louisiana</t>
  </si>
  <si>
    <t>Comparison of Percentage of BW Race-Identified Homicides to MurderData.Org Clearance Rates.</t>
  </si>
  <si>
    <t>8 Studied JDC DS Cases</t>
  </si>
  <si>
    <t>DS Cases, other JDCs</t>
  </si>
  <si>
    <t>Orleans DS Cases</t>
  </si>
  <si>
    <t>Allx41</t>
  </si>
  <si>
    <t>not Orleans</t>
  </si>
  <si>
    <t>East Baton Rouge (19)</t>
  </si>
  <si>
    <t>+0.9%</t>
  </si>
  <si>
    <t>+0.3%</t>
  </si>
  <si>
    <t>+1.7%</t>
  </si>
  <si>
    <t>-3.1%</t>
  </si>
  <si>
    <t>+1.0%</t>
  </si>
  <si>
    <t>-8.9%</t>
  </si>
  <si>
    <t>+2.2%</t>
  </si>
  <si>
    <t>+0.5%</t>
  </si>
  <si>
    <t>+6.2%</t>
  </si>
  <si>
    <t>+7.2%</t>
  </si>
  <si>
    <t>-1.1%</t>
  </si>
  <si>
    <t>+5.2%</t>
  </si>
  <si>
    <t>Severe Half (FC=1&amp;2)</t>
  </si>
  <si>
    <r>
      <t xml:space="preserve">Column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shows the % of all homicides (col.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), including those with unknown suspect race, represented in the BW Only Count column </t>
    </r>
    <r>
      <rPr>
        <b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(black-or-white suspects &amp; victims only).</t>
    </r>
  </si>
  <si>
    <t>+1.3%</t>
  </si>
  <si>
    <t>Capitally-Charged Cases:</t>
  </si>
  <si>
    <t>Capitally-charged case counts and percentages found in studies (compare to homicide percentages of same JDCs above):</t>
  </si>
  <si>
    <t>Homicide Rates are ABOVE this line; Capitally-Charges Case Rates are BELOW:</t>
  </si>
  <si>
    <t>-2.4%</t>
  </si>
  <si>
    <t>-12.2%</t>
  </si>
  <si>
    <t>+11.4%</t>
  </si>
  <si>
    <t>+0.0%</t>
  </si>
  <si>
    <t>-11.2%</t>
  </si>
  <si>
    <t>-5.7%</t>
  </si>
  <si>
    <r>
      <rPr>
        <b/>
        <i/>
        <sz val="11"/>
        <color theme="1"/>
        <rFont val="Calibri"/>
        <family val="2"/>
        <scheme val="minor"/>
      </rPr>
      <t xml:space="preserve">Total </t>
    </r>
    <r>
      <rPr>
        <i/>
        <sz val="11"/>
        <color theme="1"/>
        <rFont val="Calibri"/>
        <family val="2"/>
        <scheme val="minor"/>
      </rPr>
      <t>of All DS Cases</t>
    </r>
  </si>
  <si>
    <t>+4.6%</t>
  </si>
  <si>
    <t>-1.2%</t>
  </si>
  <si>
    <t>In obtaining capitally-charged cases from these homicides, BkB cases are under- and BkW over-represented by &gt;10%, while White defendant cases are fairly represented.</t>
  </si>
  <si>
    <t>3 &amp; 4</t>
  </si>
  <si>
    <t>When death sentences are found by a jury, there is a final drop in BkB and spike in BkW, while White defendant cases remain fairly level.</t>
  </si>
  <si>
    <r>
      <rPr>
        <i/>
        <sz val="11"/>
        <color theme="1"/>
        <rFont val="Calibri"/>
        <family val="2"/>
        <scheme val="minor"/>
      </rPr>
      <t xml:space="preserve">See note on </t>
    </r>
    <r>
      <rPr>
        <sz val="11"/>
        <color theme="1"/>
        <rFont val="Calibri"/>
        <family val="2"/>
        <scheme val="minor"/>
      </rPr>
      <t xml:space="preserve">JDC Homicide &amp; Case Data </t>
    </r>
    <r>
      <rPr>
        <i/>
        <sz val="11"/>
        <color theme="1"/>
        <rFont val="Calibri"/>
        <family val="2"/>
        <scheme val="minor"/>
      </rPr>
      <t>worksheet.</t>
    </r>
  </si>
  <si>
    <t>Comparing Columns G &amp; H, the Clearance Rate closely matches the homicide rates after removing suspects of unknown race.</t>
  </si>
  <si>
    <t>Another large percentage chunk (&gt;20%)of BkB is left out in getting to final first degree charges, while White victim cases go up by about 10% in both BkW and WkW.</t>
  </si>
  <si>
    <t>Capitally-Charged Case Rates are ABOVE this line; Death-Sentenced Case Rates are BELOW: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</si>
</sst>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1" applyFont="1"/>
    <xf numFmtId="1" fontId="0" fillId="0" borderId="0" xfId="1" applyNumberFormat="1" applyFont="1"/>
    <xf numFmtId="0" fontId="0" fillId="0" borderId="0" xfId="0" applyAlignment="1">
      <alignment horizontal="center"/>
    </xf>
    <xf numFmtId="9" fontId="4" fillId="0" borderId="0" xfId="1" applyFont="1" applyAlignment="1">
      <alignment horizontal="center"/>
    </xf>
    <xf numFmtId="0" fontId="3" fillId="0" borderId="0" xfId="0" applyFont="1"/>
    <xf numFmtId="9" fontId="0" fillId="0" borderId="0" xfId="1" applyFont="1" applyAlignment="1">
      <alignment horizontal="right"/>
    </xf>
    <xf numFmtId="9" fontId="5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9" fontId="3" fillId="0" borderId="0" xfId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9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9" fontId="4" fillId="0" borderId="0" xfId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9" fontId="0" fillId="0" borderId="0" xfId="1" applyFont="1" applyFill="1" applyBorder="1" applyAlignment="1">
      <alignment horizontal="right"/>
    </xf>
    <xf numFmtId="9" fontId="0" fillId="0" borderId="0" xfId="1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right"/>
    </xf>
    <xf numFmtId="0" fontId="0" fillId="2" borderId="1" xfId="0" applyFill="1" applyBorder="1"/>
    <xf numFmtId="9" fontId="0" fillId="2" borderId="2" xfId="1" applyFont="1" applyFill="1" applyBorder="1" applyAlignment="1">
      <alignment horizontal="right"/>
    </xf>
    <xf numFmtId="0" fontId="3" fillId="2" borderId="3" xfId="0" applyFont="1" applyFill="1" applyBorder="1"/>
    <xf numFmtId="41" fontId="0" fillId="0" borderId="0" xfId="2" applyNumberFormat="1" applyFont="1"/>
    <xf numFmtId="41" fontId="1" fillId="0" borderId="0" xfId="2" applyNumberFormat="1" applyFont="1" applyAlignment="1">
      <alignment horizontal="center"/>
    </xf>
    <xf numFmtId="41" fontId="1" fillId="0" borderId="0" xfId="2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9" fontId="4" fillId="0" borderId="0" xfId="1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9" fontId="2" fillId="0" borderId="4" xfId="1" applyFont="1" applyBorder="1" applyAlignment="1">
      <alignment horizontal="center" vertical="center" wrapText="1"/>
    </xf>
    <xf numFmtId="0" fontId="3" fillId="2" borderId="2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2" applyNumberFormat="1" applyFont="1" applyAlignment="1">
      <alignment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9" fontId="2" fillId="0" borderId="3" xfId="1" applyFont="1" applyBorder="1" applyAlignment="1">
      <alignment horizontal="center" vertical="center"/>
    </xf>
    <xf numFmtId="0" fontId="0" fillId="0" borderId="3" xfId="0" applyBorder="1"/>
    <xf numFmtId="9" fontId="4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7" fillId="3" borderId="3" xfId="0" quotePrefix="1" applyFont="1" applyFill="1" applyBorder="1" applyAlignment="1">
      <alignment horizontal="center"/>
    </xf>
    <xf numFmtId="0" fontId="0" fillId="3" borderId="3" xfId="0" applyFill="1" applyBorder="1"/>
    <xf numFmtId="0" fontId="8" fillId="3" borderId="3" xfId="0" quotePrefix="1" applyFont="1" applyFill="1" applyBorder="1" applyAlignment="1">
      <alignment horizontal="center"/>
    </xf>
    <xf numFmtId="0" fontId="0" fillId="0" borderId="3" xfId="0" applyFill="1" applyBorder="1"/>
    <xf numFmtId="9" fontId="4" fillId="0" borderId="3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2" borderId="3" xfId="1" applyFont="1" applyFill="1" applyBorder="1" applyAlignment="1">
      <alignment horizontal="right"/>
    </xf>
    <xf numFmtId="0" fontId="3" fillId="0" borderId="3" xfId="0" applyFont="1" applyFill="1" applyBorder="1"/>
    <xf numFmtId="9" fontId="0" fillId="0" borderId="3" xfId="1" applyFont="1" applyFill="1" applyBorder="1"/>
    <xf numFmtId="0" fontId="6" fillId="0" borderId="3" xfId="0" applyFont="1" applyBorder="1" applyAlignment="1">
      <alignment horizontal="right"/>
    </xf>
    <xf numFmtId="9" fontId="0" fillId="0" borderId="3" xfId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9" fontId="0" fillId="0" borderId="3" xfId="1" applyFont="1" applyBorder="1" applyAlignment="1">
      <alignment horizontal="right"/>
    </xf>
    <xf numFmtId="0" fontId="3" fillId="0" borderId="3" xfId="0" applyFont="1" applyBorder="1"/>
    <xf numFmtId="9" fontId="0" fillId="0" borderId="3" xfId="1" applyFont="1" applyBorder="1"/>
    <xf numFmtId="0" fontId="12" fillId="0" borderId="3" xfId="0" applyFont="1" applyBorder="1"/>
    <xf numFmtId="0" fontId="13" fillId="0" borderId="3" xfId="0" applyFont="1" applyBorder="1"/>
    <xf numFmtId="0" fontId="13" fillId="0" borderId="6" xfId="0" applyFont="1" applyBorder="1"/>
    <xf numFmtId="0" fontId="12" fillId="0" borderId="6" xfId="0" applyFont="1" applyBorder="1"/>
    <xf numFmtId="0" fontId="12" fillId="0" borderId="3" xfId="0" applyFont="1" applyFill="1" applyBorder="1"/>
    <xf numFmtId="164" fontId="5" fillId="0" borderId="3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9" fontId="7" fillId="3" borderId="3" xfId="0" quotePrefix="1" applyNumberFormat="1" applyFont="1" applyFill="1" applyBorder="1" applyAlignment="1">
      <alignment horizontal="center"/>
    </xf>
    <xf numFmtId="0" fontId="10" fillId="0" borderId="3" xfId="0" applyFont="1" applyBorder="1"/>
    <xf numFmtId="0" fontId="0" fillId="4" borderId="3" xfId="0" applyFill="1" applyBorder="1"/>
    <xf numFmtId="0" fontId="0" fillId="3" borderId="0" xfId="0" applyFill="1"/>
    <xf numFmtId="0" fontId="14" fillId="0" borderId="0" xfId="0" applyFont="1"/>
    <xf numFmtId="164" fontId="8" fillId="3" borderId="3" xfId="1" quotePrefix="1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4" fillId="0" borderId="0" xfId="0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.42578125" style="3" customWidth="1"/>
    <col min="2" max="2" width="21.85546875" customWidth="1"/>
    <col min="3" max="3" width="12.5703125" customWidth="1"/>
    <col min="4" max="4" width="10.42578125" style="1" customWidth="1"/>
    <col min="6" max="6" width="7.85546875" style="1" customWidth="1"/>
    <col min="7" max="7" width="12.5703125" style="1" customWidth="1"/>
    <col min="8" max="8" width="9.5703125" bestFit="1" customWidth="1"/>
    <col min="9" max="9" width="9.140625" style="1"/>
    <col min="11" max="11" width="9.140625" style="1"/>
    <col min="13" max="13" width="9.140625" style="1"/>
    <col min="15" max="15" width="9.140625" style="1"/>
    <col min="16" max="16" width="8.7109375" customWidth="1"/>
    <col min="17" max="17" width="2.140625" customWidth="1"/>
    <col min="18" max="19" width="4.140625" customWidth="1"/>
  </cols>
  <sheetData>
    <row r="1" spans="1:16" s="15" customFormat="1" ht="30">
      <c r="A1" s="16" t="s">
        <v>0</v>
      </c>
      <c r="B1" s="10" t="s">
        <v>28</v>
      </c>
      <c r="C1" s="11" t="s">
        <v>38</v>
      </c>
      <c r="D1" s="12" t="s">
        <v>21</v>
      </c>
      <c r="E1" s="11" t="s">
        <v>27</v>
      </c>
      <c r="F1" s="12" t="s">
        <v>32</v>
      </c>
      <c r="G1" s="12" t="s">
        <v>29</v>
      </c>
      <c r="H1" s="13" t="s">
        <v>1</v>
      </c>
      <c r="I1" s="14" t="s">
        <v>2</v>
      </c>
      <c r="J1" s="13" t="s">
        <v>3</v>
      </c>
      <c r="K1" s="14" t="s">
        <v>4</v>
      </c>
      <c r="L1" s="13" t="s">
        <v>5</v>
      </c>
      <c r="M1" s="14" t="s">
        <v>7</v>
      </c>
      <c r="N1" s="13" t="s">
        <v>6</v>
      </c>
      <c r="O1" s="14" t="s">
        <v>8</v>
      </c>
      <c r="P1" s="11" t="s">
        <v>33</v>
      </c>
    </row>
    <row r="2" spans="1:16">
      <c r="A2" s="3" t="s">
        <v>9</v>
      </c>
      <c r="B2" t="s">
        <v>10</v>
      </c>
      <c r="C2">
        <v>22986</v>
      </c>
      <c r="D2" s="4">
        <v>1</v>
      </c>
      <c r="E2">
        <v>15810</v>
      </c>
      <c r="F2" s="4">
        <v>1</v>
      </c>
      <c r="G2" s="4">
        <f t="shared" ref="G2:G16" si="0">E2/C2</f>
        <v>0.68780997128687027</v>
      </c>
      <c r="H2">
        <v>10882</v>
      </c>
      <c r="I2" s="7">
        <f>H2/E2</f>
        <v>0.68829854522454148</v>
      </c>
      <c r="J2">
        <v>1390</v>
      </c>
      <c r="K2" s="7">
        <f>J2/E2</f>
        <v>8.7919038583175207E-2</v>
      </c>
      <c r="L2">
        <v>316</v>
      </c>
      <c r="M2" s="7">
        <f>L2/E2</f>
        <v>1.9987349778621127E-2</v>
      </c>
      <c r="N2">
        <v>3222</v>
      </c>
      <c r="O2" s="7">
        <f>N2/E2</f>
        <v>0.20379506641366224</v>
      </c>
      <c r="P2">
        <f>H2+J2+L2+N2</f>
        <v>15810</v>
      </c>
    </row>
    <row r="3" spans="1:16">
      <c r="A3" s="3">
        <v>41</v>
      </c>
      <c r="B3" t="s">
        <v>11</v>
      </c>
      <c r="C3">
        <v>8569</v>
      </c>
      <c r="D3" s="4">
        <f>C3/C2</f>
        <v>0.37279213434264336</v>
      </c>
      <c r="E3">
        <v>4277</v>
      </c>
      <c r="F3" s="34">
        <f>E3/E2</f>
        <v>0.27052498418722326</v>
      </c>
      <c r="G3" s="4">
        <f t="shared" si="0"/>
        <v>0.49912475201307038</v>
      </c>
      <c r="H3">
        <v>3599</v>
      </c>
      <c r="I3" s="7">
        <f t="shared" ref="I3:I29" si="1">H3/E3</f>
        <v>0.84147767126490536</v>
      </c>
      <c r="J3">
        <v>353</v>
      </c>
      <c r="K3" s="7">
        <f t="shared" ref="K3:K29" si="2">J3/E3</f>
        <v>8.2534486789805933E-2</v>
      </c>
      <c r="L3">
        <v>46</v>
      </c>
      <c r="M3" s="7">
        <f t="shared" ref="M3:M29" si="3">L3/E3</f>
        <v>1.0755202244563947E-2</v>
      </c>
      <c r="N3">
        <v>279</v>
      </c>
      <c r="O3" s="7">
        <f t="shared" ref="O3:O33" si="4">N3/E3</f>
        <v>6.5232639700724807E-2</v>
      </c>
      <c r="P3">
        <f>H3+J3+L3+N3</f>
        <v>4277</v>
      </c>
    </row>
    <row r="4" spans="1:16">
      <c r="A4" s="3" t="s">
        <v>77</v>
      </c>
      <c r="B4" t="s">
        <v>78</v>
      </c>
      <c r="C4">
        <v>14417</v>
      </c>
      <c r="D4" s="4">
        <f t="shared" ref="D4:D20" si="5">C4/C$2</f>
        <v>0.62720786565735664</v>
      </c>
      <c r="E4">
        <v>11533</v>
      </c>
      <c r="F4" s="4">
        <f t="shared" ref="F4:F20" si="6">E4/E$2</f>
        <v>0.72947501581277674</v>
      </c>
      <c r="G4" s="18">
        <f t="shared" si="0"/>
        <v>0.79995838246514528</v>
      </c>
      <c r="H4">
        <v>7283</v>
      </c>
      <c r="I4" s="19">
        <f t="shared" si="1"/>
        <v>0.63149223966010581</v>
      </c>
      <c r="J4">
        <v>1037</v>
      </c>
      <c r="K4" s="19">
        <f t="shared" si="2"/>
        <v>8.9915893522934193E-2</v>
      </c>
      <c r="L4">
        <v>270</v>
      </c>
      <c r="M4" s="19">
        <f t="shared" si="3"/>
        <v>2.341108124512269E-2</v>
      </c>
      <c r="N4">
        <v>2943</v>
      </c>
      <c r="O4" s="19">
        <f t="shared" si="4"/>
        <v>0.25518078557183732</v>
      </c>
      <c r="P4">
        <f>H4+J4+L4+N4</f>
        <v>11533</v>
      </c>
    </row>
    <row r="5" spans="1:16">
      <c r="A5" s="20">
        <v>19</v>
      </c>
      <c r="B5" s="24" t="s">
        <v>22</v>
      </c>
      <c r="C5" s="17">
        <v>2634</v>
      </c>
      <c r="D5" s="4">
        <f t="shared" si="5"/>
        <v>0.1145914904724615</v>
      </c>
      <c r="E5" s="17">
        <v>1884</v>
      </c>
      <c r="F5" s="4">
        <f t="shared" si="6"/>
        <v>0.11916508538899431</v>
      </c>
      <c r="G5" s="18">
        <f t="shared" si="0"/>
        <v>0.71526195899772205</v>
      </c>
      <c r="H5" s="17">
        <v>1477</v>
      </c>
      <c r="I5" s="19">
        <f t="shared" si="1"/>
        <v>0.78397027600849256</v>
      </c>
      <c r="J5" s="17">
        <v>167</v>
      </c>
      <c r="K5" s="19">
        <f t="shared" si="2"/>
        <v>8.8641188959660291E-2</v>
      </c>
      <c r="L5" s="17">
        <v>27</v>
      </c>
      <c r="M5" s="19">
        <f t="shared" si="3"/>
        <v>1.4331210191082803E-2</v>
      </c>
      <c r="N5" s="17">
        <v>213</v>
      </c>
      <c r="O5" s="19">
        <f t="shared" si="4"/>
        <v>0.11305732484076433</v>
      </c>
      <c r="P5" s="17">
        <f t="shared" ref="P5:P20" si="7">H5+J5+L5+N5</f>
        <v>1884</v>
      </c>
    </row>
    <row r="6" spans="1:16">
      <c r="A6" s="20">
        <v>24</v>
      </c>
      <c r="B6" s="24" t="s">
        <v>12</v>
      </c>
      <c r="C6" s="17">
        <v>2145</v>
      </c>
      <c r="D6" s="4">
        <f t="shared" si="5"/>
        <v>9.3317671626207258E-2</v>
      </c>
      <c r="E6" s="17">
        <v>1643</v>
      </c>
      <c r="F6" s="4">
        <f t="shared" si="6"/>
        <v>0.10392156862745099</v>
      </c>
      <c r="G6" s="18">
        <f t="shared" si="0"/>
        <v>0.76596736596736592</v>
      </c>
      <c r="H6" s="17">
        <v>893</v>
      </c>
      <c r="I6" s="19">
        <f t="shared" si="1"/>
        <v>0.5435179549604382</v>
      </c>
      <c r="J6" s="17">
        <v>232</v>
      </c>
      <c r="K6" s="19">
        <f t="shared" si="2"/>
        <v>0.14120511259890445</v>
      </c>
      <c r="L6" s="17">
        <v>41</v>
      </c>
      <c r="M6" s="19">
        <f t="shared" si="3"/>
        <v>2.4954351795496044E-2</v>
      </c>
      <c r="N6" s="17">
        <v>477</v>
      </c>
      <c r="O6" s="19">
        <f t="shared" si="4"/>
        <v>0.29032258064516131</v>
      </c>
      <c r="P6" s="17">
        <f t="shared" si="7"/>
        <v>1643</v>
      </c>
    </row>
    <row r="7" spans="1:16">
      <c r="A7" s="20">
        <v>1</v>
      </c>
      <c r="B7" s="24" t="s">
        <v>13</v>
      </c>
      <c r="C7" s="17">
        <v>1887</v>
      </c>
      <c r="D7" s="4">
        <f t="shared" si="5"/>
        <v>8.2093448185852264E-2</v>
      </c>
      <c r="E7" s="17">
        <v>1452</v>
      </c>
      <c r="F7" s="4">
        <f t="shared" si="6"/>
        <v>9.1840607210626188E-2</v>
      </c>
      <c r="G7" s="18">
        <f t="shared" si="0"/>
        <v>0.76947535771065179</v>
      </c>
      <c r="H7" s="17">
        <v>1128</v>
      </c>
      <c r="I7" s="19">
        <f t="shared" si="1"/>
        <v>0.77685950413223137</v>
      </c>
      <c r="J7" s="17">
        <v>114</v>
      </c>
      <c r="K7" s="19">
        <f t="shared" si="2"/>
        <v>7.8512396694214878E-2</v>
      </c>
      <c r="L7" s="17">
        <v>24</v>
      </c>
      <c r="M7" s="19">
        <f t="shared" si="3"/>
        <v>1.6528925619834711E-2</v>
      </c>
      <c r="N7" s="17">
        <v>186</v>
      </c>
      <c r="O7" s="19">
        <f t="shared" si="4"/>
        <v>0.128099173553719</v>
      </c>
      <c r="P7" s="17">
        <f t="shared" si="7"/>
        <v>1452</v>
      </c>
    </row>
    <row r="8" spans="1:16">
      <c r="A8" s="20">
        <v>22</v>
      </c>
      <c r="B8" s="24" t="s">
        <v>31</v>
      </c>
      <c r="C8" s="17">
        <v>561</v>
      </c>
      <c r="D8" s="4">
        <f t="shared" si="5"/>
        <v>2.440616027146959E-2</v>
      </c>
      <c r="E8" s="17">
        <v>461</v>
      </c>
      <c r="F8" s="4">
        <f t="shared" si="6"/>
        <v>2.9158760278304871E-2</v>
      </c>
      <c r="G8" s="18">
        <f>E8/C8</f>
        <v>0.82174688057041001</v>
      </c>
      <c r="H8" s="17">
        <v>211</v>
      </c>
      <c r="I8" s="19">
        <f>H8/E8</f>
        <v>0.45770065075921906</v>
      </c>
      <c r="J8" s="17">
        <v>38</v>
      </c>
      <c r="K8" s="19">
        <f>J8/E8</f>
        <v>8.2429501084598705E-2</v>
      </c>
      <c r="L8" s="17">
        <v>14</v>
      </c>
      <c r="M8" s="19">
        <f>L8/E8</f>
        <v>3.0368763557483729E-2</v>
      </c>
      <c r="N8" s="17">
        <v>198</v>
      </c>
      <c r="O8" s="19">
        <f>N8/E8</f>
        <v>0.42950108459869846</v>
      </c>
      <c r="P8" s="17">
        <f>H8+J8+L8+N8</f>
        <v>461</v>
      </c>
    </row>
    <row r="9" spans="1:16">
      <c r="A9" s="20">
        <v>16</v>
      </c>
      <c r="B9" s="24" t="s">
        <v>42</v>
      </c>
      <c r="C9" s="17">
        <v>392</v>
      </c>
      <c r="D9" s="4">
        <f t="shared" si="5"/>
        <v>1.7053858870616896E-2</v>
      </c>
      <c r="E9" s="17">
        <v>330</v>
      </c>
      <c r="F9" s="4">
        <f t="shared" si="6"/>
        <v>2.0872865275142316E-2</v>
      </c>
      <c r="G9" s="18">
        <f t="shared" si="0"/>
        <v>0.84183673469387754</v>
      </c>
      <c r="H9" s="17">
        <v>184</v>
      </c>
      <c r="I9" s="19">
        <f t="shared" si="1"/>
        <v>0.55757575757575761</v>
      </c>
      <c r="J9" s="17">
        <v>29</v>
      </c>
      <c r="K9" s="19">
        <f t="shared" si="2"/>
        <v>8.7878787878787876E-2</v>
      </c>
      <c r="L9" s="17">
        <v>10</v>
      </c>
      <c r="M9" s="19">
        <f t="shared" si="3"/>
        <v>3.0303030303030304E-2</v>
      </c>
      <c r="N9" s="17">
        <v>107</v>
      </c>
      <c r="O9" s="19">
        <f t="shared" si="4"/>
        <v>0.32424242424242422</v>
      </c>
      <c r="P9" s="17">
        <f>H9+J9+L9+N9</f>
        <v>330</v>
      </c>
    </row>
    <row r="10" spans="1:16">
      <c r="A10" s="3">
        <v>15</v>
      </c>
      <c r="B10" s="24" t="s">
        <v>26</v>
      </c>
      <c r="C10">
        <v>775</v>
      </c>
      <c r="D10" s="4">
        <f t="shared" si="5"/>
        <v>3.3716175063081874E-2</v>
      </c>
      <c r="E10">
        <v>627</v>
      </c>
      <c r="F10" s="4">
        <f t="shared" si="6"/>
        <v>3.9658444022770398E-2</v>
      </c>
      <c r="G10" s="4">
        <f t="shared" si="0"/>
        <v>0.80903225806451617</v>
      </c>
      <c r="H10">
        <v>340</v>
      </c>
      <c r="I10" s="7">
        <f t="shared" si="1"/>
        <v>0.54226475279106856</v>
      </c>
      <c r="J10">
        <v>65</v>
      </c>
      <c r="K10" s="7">
        <f t="shared" si="2"/>
        <v>0.10366826156299841</v>
      </c>
      <c r="L10">
        <v>28</v>
      </c>
      <c r="M10" s="7">
        <f t="shared" si="3"/>
        <v>4.4657097288676235E-2</v>
      </c>
      <c r="N10">
        <v>194</v>
      </c>
      <c r="O10" s="7">
        <f t="shared" si="4"/>
        <v>0.3094098883572568</v>
      </c>
      <c r="P10">
        <f t="shared" si="7"/>
        <v>627</v>
      </c>
    </row>
    <row r="11" spans="1:16">
      <c r="A11" s="3">
        <v>14</v>
      </c>
      <c r="B11" s="24" t="s">
        <v>17</v>
      </c>
      <c r="C11">
        <v>568</v>
      </c>
      <c r="D11" s="4">
        <f t="shared" si="5"/>
        <v>2.4710693465587748E-2</v>
      </c>
      <c r="E11">
        <v>487</v>
      </c>
      <c r="F11" s="4">
        <f t="shared" si="6"/>
        <v>3.0803289057558508E-2</v>
      </c>
      <c r="G11" s="4">
        <f>E11/C11</f>
        <v>0.85739436619718312</v>
      </c>
      <c r="H11">
        <v>281</v>
      </c>
      <c r="I11" s="7">
        <f>H11/E11</f>
        <v>0.5770020533880903</v>
      </c>
      <c r="J11">
        <v>39</v>
      </c>
      <c r="K11" s="7">
        <f>J11/E11</f>
        <v>8.0082135523613956E-2</v>
      </c>
      <c r="L11">
        <v>17</v>
      </c>
      <c r="M11" s="7">
        <f>L11/E11</f>
        <v>3.4907597535934289E-2</v>
      </c>
      <c r="N11">
        <v>150</v>
      </c>
      <c r="O11" s="7">
        <f>N11/E11</f>
        <v>0.30800821355236141</v>
      </c>
      <c r="P11">
        <f>H11+J11+L11+N11</f>
        <v>487</v>
      </c>
    </row>
    <row r="12" spans="1:16">
      <c r="A12" s="3">
        <v>9</v>
      </c>
      <c r="B12" s="24" t="s">
        <v>14</v>
      </c>
      <c r="C12">
        <v>547</v>
      </c>
      <c r="D12" s="4">
        <f>C12/C$2</f>
        <v>2.3797093883233273E-2</v>
      </c>
      <c r="E12">
        <v>460</v>
      </c>
      <c r="F12" s="4">
        <f>E12/E$2</f>
        <v>2.9095509171410499E-2</v>
      </c>
      <c r="G12" s="4">
        <f>E12/C12</f>
        <v>0.84095063985374774</v>
      </c>
      <c r="H12">
        <v>314</v>
      </c>
      <c r="I12" s="7">
        <f>H12/E12</f>
        <v>0.68260869565217386</v>
      </c>
      <c r="J12">
        <v>39</v>
      </c>
      <c r="K12" s="7">
        <f>J12/E12</f>
        <v>8.478260869565217E-2</v>
      </c>
      <c r="L12">
        <v>6</v>
      </c>
      <c r="M12" s="7">
        <f>L12/E12</f>
        <v>1.3043478260869565E-2</v>
      </c>
      <c r="N12">
        <v>101</v>
      </c>
      <c r="O12" s="7">
        <f>N12/E12</f>
        <v>0.21956521739130436</v>
      </c>
      <c r="P12">
        <f>H12+J12+L12+N12</f>
        <v>460</v>
      </c>
    </row>
    <row r="13" spans="1:16">
      <c r="A13" s="3">
        <v>21</v>
      </c>
      <c r="B13" t="s">
        <v>25</v>
      </c>
      <c r="C13">
        <v>601</v>
      </c>
      <c r="D13" s="4">
        <f t="shared" si="5"/>
        <v>2.6146349952144782E-2</v>
      </c>
      <c r="E13">
        <v>549</v>
      </c>
      <c r="F13" s="4">
        <f t="shared" si="6"/>
        <v>3.4724857685009484E-2</v>
      </c>
      <c r="G13" s="4">
        <f t="shared" si="0"/>
        <v>0.91347753743760396</v>
      </c>
      <c r="H13">
        <v>291</v>
      </c>
      <c r="I13" s="7">
        <f t="shared" si="1"/>
        <v>0.5300546448087432</v>
      </c>
      <c r="J13">
        <v>39</v>
      </c>
      <c r="K13" s="7">
        <f t="shared" si="2"/>
        <v>7.1038251366120214E-2</v>
      </c>
      <c r="L13">
        <v>15</v>
      </c>
      <c r="M13" s="7">
        <f t="shared" si="3"/>
        <v>2.7322404371584699E-2</v>
      </c>
      <c r="N13">
        <v>204</v>
      </c>
      <c r="O13" s="7">
        <f t="shared" si="4"/>
        <v>0.37158469945355194</v>
      </c>
      <c r="P13">
        <f t="shared" si="7"/>
        <v>549</v>
      </c>
    </row>
    <row r="14" spans="1:16">
      <c r="A14" s="3">
        <v>4</v>
      </c>
      <c r="B14" t="s">
        <v>15</v>
      </c>
      <c r="C14">
        <v>530</v>
      </c>
      <c r="D14" s="4">
        <f t="shared" si="5"/>
        <v>2.3057513268946315E-2</v>
      </c>
      <c r="E14">
        <v>453</v>
      </c>
      <c r="F14" s="4">
        <f t="shared" si="6"/>
        <v>2.8652751423149905E-2</v>
      </c>
      <c r="G14" s="4">
        <f t="shared" si="0"/>
        <v>0.8547169811320755</v>
      </c>
      <c r="H14">
        <v>301</v>
      </c>
      <c r="I14" s="7">
        <f t="shared" si="1"/>
        <v>0.66445916114790282</v>
      </c>
      <c r="J14">
        <v>35</v>
      </c>
      <c r="K14" s="7">
        <f t="shared" si="2"/>
        <v>7.7262693156732898E-2</v>
      </c>
      <c r="L14">
        <v>7</v>
      </c>
      <c r="M14" s="7">
        <f t="shared" si="3"/>
        <v>1.5452538631346579E-2</v>
      </c>
      <c r="N14">
        <v>110</v>
      </c>
      <c r="O14" s="7">
        <f t="shared" si="4"/>
        <v>0.24282560706401765</v>
      </c>
      <c r="P14">
        <f t="shared" si="7"/>
        <v>453</v>
      </c>
    </row>
    <row r="15" spans="1:16">
      <c r="A15" s="3">
        <v>26</v>
      </c>
      <c r="B15" t="s">
        <v>16</v>
      </c>
      <c r="C15">
        <v>426</v>
      </c>
      <c r="D15" s="4">
        <f t="shared" si="5"/>
        <v>1.8533020099190813E-2</v>
      </c>
      <c r="E15">
        <v>375</v>
      </c>
      <c r="F15" s="4">
        <f t="shared" si="6"/>
        <v>2.3719165085388995E-2</v>
      </c>
      <c r="G15" s="4">
        <f t="shared" si="0"/>
        <v>0.88028169014084512</v>
      </c>
      <c r="H15">
        <v>211</v>
      </c>
      <c r="I15" s="7">
        <f t="shared" si="1"/>
        <v>0.56266666666666665</v>
      </c>
      <c r="J15">
        <v>28</v>
      </c>
      <c r="K15" s="7">
        <f t="shared" si="2"/>
        <v>7.4666666666666673E-2</v>
      </c>
      <c r="L15">
        <v>9</v>
      </c>
      <c r="M15" s="7">
        <f t="shared" si="3"/>
        <v>2.4E-2</v>
      </c>
      <c r="N15">
        <v>127</v>
      </c>
      <c r="O15" s="7">
        <f t="shared" si="4"/>
        <v>0.33866666666666667</v>
      </c>
      <c r="P15">
        <f t="shared" si="7"/>
        <v>375</v>
      </c>
    </row>
    <row r="16" spans="1:16">
      <c r="A16" s="3">
        <v>23</v>
      </c>
      <c r="B16" t="s">
        <v>24</v>
      </c>
      <c r="C16">
        <v>348</v>
      </c>
      <c r="D16" s="4">
        <f t="shared" si="5"/>
        <v>1.5139650221874185E-2</v>
      </c>
      <c r="E16">
        <v>292</v>
      </c>
      <c r="F16" s="4">
        <f t="shared" si="6"/>
        <v>1.8469323213156232E-2</v>
      </c>
      <c r="G16" s="4">
        <f t="shared" si="0"/>
        <v>0.83908045977011492</v>
      </c>
      <c r="H16">
        <v>192</v>
      </c>
      <c r="I16" s="7">
        <f t="shared" si="1"/>
        <v>0.65753424657534243</v>
      </c>
      <c r="J16">
        <v>24</v>
      </c>
      <c r="K16" s="7">
        <f t="shared" si="2"/>
        <v>8.2191780821917804E-2</v>
      </c>
      <c r="L16">
        <v>5</v>
      </c>
      <c r="M16" s="7">
        <f t="shared" si="3"/>
        <v>1.7123287671232876E-2</v>
      </c>
      <c r="N16">
        <v>71</v>
      </c>
      <c r="O16" s="7">
        <f t="shared" si="4"/>
        <v>0.24315068493150685</v>
      </c>
      <c r="P16">
        <f t="shared" si="7"/>
        <v>292</v>
      </c>
    </row>
    <row r="17" spans="1:16">
      <c r="A17" s="3">
        <v>32</v>
      </c>
      <c r="B17" t="s">
        <v>18</v>
      </c>
      <c r="C17">
        <v>316</v>
      </c>
      <c r="D17" s="4">
        <f t="shared" si="5"/>
        <v>1.3747498477334029E-2</v>
      </c>
      <c r="E17">
        <v>252</v>
      </c>
      <c r="F17" s="4">
        <f t="shared" si="6"/>
        <v>1.5939278937381403E-2</v>
      </c>
      <c r="G17" s="4">
        <f t="shared" ref="G17:G22" si="8">E17/C17</f>
        <v>0.79746835443037978</v>
      </c>
      <c r="H17">
        <v>126</v>
      </c>
      <c r="I17" s="7">
        <f t="shared" si="1"/>
        <v>0.5</v>
      </c>
      <c r="J17">
        <v>32</v>
      </c>
      <c r="K17" s="7">
        <f t="shared" si="2"/>
        <v>0.12698412698412698</v>
      </c>
      <c r="L17">
        <v>5</v>
      </c>
      <c r="M17" s="7">
        <f t="shared" si="3"/>
        <v>1.984126984126984E-2</v>
      </c>
      <c r="N17">
        <v>89</v>
      </c>
      <c r="O17" s="7">
        <f t="shared" si="4"/>
        <v>0.3531746031746032</v>
      </c>
      <c r="P17">
        <f t="shared" si="7"/>
        <v>252</v>
      </c>
    </row>
    <row r="18" spans="1:16">
      <c r="A18" s="3">
        <v>18</v>
      </c>
      <c r="B18" t="s">
        <v>23</v>
      </c>
      <c r="C18">
        <v>235</v>
      </c>
      <c r="D18" s="4">
        <f t="shared" si="5"/>
        <v>1.0223614373966763E-2</v>
      </c>
      <c r="E18">
        <v>201</v>
      </c>
      <c r="F18" s="4">
        <f t="shared" si="6"/>
        <v>1.2713472485768502E-2</v>
      </c>
      <c r="G18" s="4">
        <f t="shared" si="8"/>
        <v>0.85531914893617023</v>
      </c>
      <c r="H18">
        <v>155</v>
      </c>
      <c r="I18" s="7">
        <f t="shared" si="1"/>
        <v>0.77114427860696522</v>
      </c>
      <c r="J18">
        <v>6</v>
      </c>
      <c r="K18" s="7">
        <f t="shared" si="2"/>
        <v>2.9850746268656716E-2</v>
      </c>
      <c r="L18">
        <v>4</v>
      </c>
      <c r="M18" s="7">
        <f t="shared" si="3"/>
        <v>1.9900497512437811E-2</v>
      </c>
      <c r="N18">
        <v>36</v>
      </c>
      <c r="O18" s="7">
        <f t="shared" si="4"/>
        <v>0.17910447761194029</v>
      </c>
      <c r="P18">
        <f t="shared" si="7"/>
        <v>201</v>
      </c>
    </row>
    <row r="19" spans="1:16">
      <c r="A19" s="3" t="s">
        <v>20</v>
      </c>
      <c r="B19" s="5" t="s">
        <v>58</v>
      </c>
      <c r="C19">
        <v>2452</v>
      </c>
      <c r="D19" s="4">
        <f t="shared" si="5"/>
        <v>0.10667362742538937</v>
      </c>
      <c r="E19">
        <v>2067</v>
      </c>
      <c r="F19" s="4">
        <f t="shared" si="6"/>
        <v>0.13074003795066413</v>
      </c>
      <c r="G19" s="4">
        <f t="shared" si="8"/>
        <v>0.84298531810766719</v>
      </c>
      <c r="H19">
        <v>1179</v>
      </c>
      <c r="I19" s="7">
        <f t="shared" si="1"/>
        <v>0.57039187227866472</v>
      </c>
      <c r="J19">
        <v>150</v>
      </c>
      <c r="K19" s="7">
        <f t="shared" si="2"/>
        <v>7.2568940493468792E-2</v>
      </c>
      <c r="L19">
        <v>58</v>
      </c>
      <c r="M19" s="7">
        <f t="shared" si="3"/>
        <v>2.8059990324141266E-2</v>
      </c>
      <c r="N19">
        <v>680</v>
      </c>
      <c r="O19" s="7">
        <f t="shared" si="4"/>
        <v>0.32897919690372518</v>
      </c>
      <c r="P19">
        <f t="shared" si="7"/>
        <v>2067</v>
      </c>
    </row>
    <row r="20" spans="1:16">
      <c r="A20" s="3" t="s">
        <v>9</v>
      </c>
      <c r="B20" t="s">
        <v>39</v>
      </c>
      <c r="C20">
        <f>C3+C5+C6+C7+C8+C9+C10+C11+C12+C13+C14+C15+C16+C17+C18+C19</f>
        <v>22986</v>
      </c>
      <c r="D20" s="4">
        <f t="shared" si="5"/>
        <v>1</v>
      </c>
      <c r="E20">
        <f>E3+E5+E6+E7+E8+E9+E10+E11+E12+E13+E14+E15+E16+E17+E18+E19</f>
        <v>15810</v>
      </c>
      <c r="F20" s="4">
        <f t="shared" si="6"/>
        <v>1</v>
      </c>
      <c r="G20" s="4">
        <f t="shared" si="8"/>
        <v>0.68780997128687027</v>
      </c>
      <c r="H20" s="2">
        <f>H3+H5+H6+H7+H8+H9+H10+H11+H12+H13+H14+H15+H16+H17+H18+H19</f>
        <v>10882</v>
      </c>
      <c r="I20" s="7">
        <f t="shared" si="1"/>
        <v>0.68829854522454148</v>
      </c>
      <c r="J20" s="2">
        <f>J3+J5+J6+J7+J8+J9+J10+J11+J12+J13+J14+J15+J16+J17+J18+J19</f>
        <v>1390</v>
      </c>
      <c r="K20" s="7">
        <f t="shared" si="2"/>
        <v>8.7919038583175207E-2</v>
      </c>
      <c r="L20">
        <f>L3+L5+L6+L7+L8+L9+L10+L11+L12+L13+L14+L15+L16+L17+L18+L19</f>
        <v>316</v>
      </c>
      <c r="M20" s="7">
        <f t="shared" si="3"/>
        <v>1.9987349778621127E-2</v>
      </c>
      <c r="N20">
        <f>N3+N5+N6+N7+N8+N9+N10+N11+N12+N13+N14+N15+N16+N17+N18+N19</f>
        <v>3222</v>
      </c>
      <c r="O20" s="7">
        <f t="shared" si="4"/>
        <v>0.20379506641366224</v>
      </c>
      <c r="P20">
        <f t="shared" si="7"/>
        <v>15810</v>
      </c>
    </row>
    <row r="21" spans="1:16">
      <c r="A21" s="20"/>
      <c r="B21" s="28" t="s">
        <v>49</v>
      </c>
      <c r="C21" s="17">
        <f>C5+C6+C7+C9+C8+C10+C11+C12</f>
        <v>9509</v>
      </c>
      <c r="D21" s="18">
        <f>C21/C$20</f>
        <v>0.41368659183851042</v>
      </c>
      <c r="E21" s="17">
        <f>E5+E6+E7+E9+E8+E10+E11+E12</f>
        <v>7344</v>
      </c>
      <c r="F21" s="18">
        <f>F5+F6+F7+F9+F8+F10+F11</f>
        <v>0.43542061986084762</v>
      </c>
      <c r="G21" s="18">
        <f t="shared" si="8"/>
        <v>0.77232095909138709</v>
      </c>
      <c r="H21" s="17">
        <f>H5+H6+H7+H9+H8+H10+H11+H12</f>
        <v>4828</v>
      </c>
      <c r="I21" s="7">
        <f t="shared" si="1"/>
        <v>0.65740740740740744</v>
      </c>
      <c r="J21" s="17">
        <f>J5+J6+J7+J9+J8+J10+J11+J12</f>
        <v>723</v>
      </c>
      <c r="K21" s="7">
        <f t="shared" si="2"/>
        <v>9.8447712418300651E-2</v>
      </c>
      <c r="L21" s="17">
        <f>L5+L6+L7+L9+L8+L10+L11+L12</f>
        <v>167</v>
      </c>
      <c r="M21" s="19">
        <f t="shared" si="3"/>
        <v>2.2739651416122005E-2</v>
      </c>
      <c r="N21" s="17">
        <f>N5+N6+N7+N9+N8+N10+N11+N12</f>
        <v>1626</v>
      </c>
      <c r="O21" s="19">
        <f t="shared" si="4"/>
        <v>0.22140522875816993</v>
      </c>
      <c r="P21" s="17">
        <f>H21+J21+L21+N21</f>
        <v>7344</v>
      </c>
    </row>
    <row r="22" spans="1:16">
      <c r="A22" s="20"/>
      <c r="B22" s="28" t="s">
        <v>50</v>
      </c>
      <c r="C22" s="17">
        <v>7908</v>
      </c>
      <c r="D22" s="18">
        <f>C22/C2</f>
        <v>0.34403549986948578</v>
      </c>
      <c r="E22" s="17">
        <v>6300</v>
      </c>
      <c r="F22" s="18">
        <f>E22/E20</f>
        <v>0.39848197343453512</v>
      </c>
      <c r="G22" s="18">
        <f t="shared" si="8"/>
        <v>0.79666160849772383</v>
      </c>
      <c r="H22" s="17">
        <v>3991</v>
      </c>
      <c r="I22" s="19">
        <f t="shared" si="1"/>
        <v>0.63349206349206344</v>
      </c>
      <c r="J22" s="17">
        <v>673</v>
      </c>
      <c r="K22" s="19">
        <f t="shared" si="2"/>
        <v>0.10682539682539682</v>
      </c>
      <c r="L22" s="17">
        <v>164</v>
      </c>
      <c r="M22" s="19">
        <f t="shared" si="3"/>
        <v>2.6031746031746031E-2</v>
      </c>
      <c r="N22" s="17">
        <v>1472</v>
      </c>
      <c r="O22" s="19">
        <f t="shared" si="4"/>
        <v>0.23365079365079366</v>
      </c>
      <c r="P22" s="17">
        <f>H22+J22+L22+N22</f>
        <v>6300</v>
      </c>
    </row>
    <row r="23" spans="1:16">
      <c r="C23" s="88" t="s">
        <v>97</v>
      </c>
      <c r="D23" s="4"/>
      <c r="F23" s="4"/>
      <c r="G23" s="4"/>
      <c r="H23" s="2"/>
      <c r="I23" s="7"/>
      <c r="J23" s="2"/>
      <c r="K23" s="7"/>
      <c r="M23" s="7"/>
      <c r="O23" s="7"/>
    </row>
    <row r="24" spans="1:16">
      <c r="B24" s="25" t="s">
        <v>57</v>
      </c>
      <c r="C24" t="s">
        <v>96</v>
      </c>
      <c r="I24" s="8"/>
      <c r="K24" s="8"/>
      <c r="M24" s="8"/>
      <c r="O24" s="8"/>
    </row>
    <row r="25" spans="1:16">
      <c r="D25" s="6" t="s">
        <v>54</v>
      </c>
      <c r="E25" s="3">
        <v>370</v>
      </c>
      <c r="F25" s="5" t="s">
        <v>79</v>
      </c>
      <c r="H25">
        <v>260</v>
      </c>
      <c r="I25" s="7">
        <f t="shared" si="1"/>
        <v>0.70270270270270274</v>
      </c>
      <c r="J25">
        <v>68</v>
      </c>
      <c r="K25" s="7">
        <f t="shared" si="2"/>
        <v>0.18378378378378379</v>
      </c>
      <c r="L25">
        <v>7</v>
      </c>
      <c r="M25" s="7">
        <f t="shared" si="3"/>
        <v>1.891891891891892E-2</v>
      </c>
      <c r="N25">
        <v>35</v>
      </c>
      <c r="O25" s="7">
        <f t="shared" si="4"/>
        <v>9.45945945945946E-2</v>
      </c>
      <c r="P25">
        <v>370</v>
      </c>
    </row>
    <row r="26" spans="1:16">
      <c r="D26" s="6" t="s">
        <v>54</v>
      </c>
      <c r="E26" s="3">
        <v>393</v>
      </c>
      <c r="F26" s="5" t="s">
        <v>34</v>
      </c>
      <c r="H26">
        <v>178</v>
      </c>
      <c r="I26" s="7">
        <f t="shared" si="1"/>
        <v>0.45292620865139949</v>
      </c>
      <c r="J26">
        <v>105</v>
      </c>
      <c r="K26" s="7">
        <f t="shared" si="2"/>
        <v>0.26717557251908397</v>
      </c>
      <c r="L26">
        <v>24</v>
      </c>
      <c r="M26" s="7">
        <f t="shared" si="3"/>
        <v>6.1068702290076333E-2</v>
      </c>
      <c r="N26">
        <v>86</v>
      </c>
      <c r="O26" s="7">
        <f t="shared" si="4"/>
        <v>0.21882951653944022</v>
      </c>
      <c r="P26">
        <v>393</v>
      </c>
    </row>
    <row r="27" spans="1:16">
      <c r="D27" s="6" t="s">
        <v>54</v>
      </c>
      <c r="E27" s="3">
        <v>293</v>
      </c>
      <c r="F27" s="5" t="s">
        <v>35</v>
      </c>
      <c r="H27">
        <v>183</v>
      </c>
      <c r="I27" s="7">
        <f t="shared" si="1"/>
        <v>0.62457337883959041</v>
      </c>
      <c r="J27">
        <v>63</v>
      </c>
      <c r="K27" s="7">
        <f t="shared" si="2"/>
        <v>0.21501706484641639</v>
      </c>
      <c r="L27">
        <v>5</v>
      </c>
      <c r="M27" s="7">
        <f t="shared" si="3"/>
        <v>1.7064846416382253E-2</v>
      </c>
      <c r="N27">
        <v>42</v>
      </c>
      <c r="O27" s="7">
        <f t="shared" si="4"/>
        <v>0.14334470989761092</v>
      </c>
      <c r="P27">
        <v>293</v>
      </c>
    </row>
    <row r="28" spans="1:16">
      <c r="D28" s="6" t="s">
        <v>54</v>
      </c>
      <c r="E28" s="3">
        <v>209</v>
      </c>
      <c r="F28" s="5" t="s">
        <v>36</v>
      </c>
      <c r="H28">
        <v>62</v>
      </c>
      <c r="I28" s="7">
        <f>H28/E28</f>
        <v>0.29665071770334928</v>
      </c>
      <c r="J28">
        <v>42</v>
      </c>
      <c r="K28" s="7">
        <f>J28/E28</f>
        <v>0.20095693779904306</v>
      </c>
      <c r="L28">
        <v>12</v>
      </c>
      <c r="M28" s="7">
        <f>L28/E28</f>
        <v>5.7416267942583733E-2</v>
      </c>
      <c r="N28">
        <v>93</v>
      </c>
      <c r="O28" s="7">
        <f>N28/E28</f>
        <v>0.44497607655502391</v>
      </c>
      <c r="P28">
        <v>209</v>
      </c>
    </row>
    <row r="29" spans="1:16">
      <c r="D29" s="6" t="s">
        <v>54</v>
      </c>
      <c r="E29" s="3">
        <v>112</v>
      </c>
      <c r="F29" s="5" t="s">
        <v>43</v>
      </c>
      <c r="H29">
        <v>41</v>
      </c>
      <c r="I29" s="7">
        <f t="shared" si="1"/>
        <v>0.36607142857142855</v>
      </c>
      <c r="J29">
        <v>24</v>
      </c>
      <c r="K29" s="7">
        <f t="shared" si="2"/>
        <v>0.21428571428571427</v>
      </c>
      <c r="L29">
        <v>4</v>
      </c>
      <c r="M29" s="7">
        <f t="shared" si="3"/>
        <v>3.5714285714285712E-2</v>
      </c>
      <c r="N29">
        <v>43</v>
      </c>
      <c r="O29" s="7">
        <f t="shared" si="4"/>
        <v>0.38392857142857145</v>
      </c>
      <c r="P29">
        <v>112</v>
      </c>
    </row>
    <row r="30" spans="1:16">
      <c r="D30" s="6" t="s">
        <v>54</v>
      </c>
      <c r="E30" s="3">
        <v>135</v>
      </c>
      <c r="F30" s="5" t="s">
        <v>44</v>
      </c>
      <c r="H30">
        <v>50</v>
      </c>
      <c r="I30" s="7">
        <f>H30/E30</f>
        <v>0.37037037037037035</v>
      </c>
      <c r="J30">
        <v>41</v>
      </c>
      <c r="K30" s="7">
        <f>J30/E30</f>
        <v>0.3037037037037037</v>
      </c>
      <c r="L30">
        <v>7</v>
      </c>
      <c r="M30" s="7">
        <f>L30/E30</f>
        <v>5.185185185185185E-2</v>
      </c>
      <c r="N30">
        <v>37</v>
      </c>
      <c r="O30" s="7">
        <f>N30/E30</f>
        <v>0.27407407407407408</v>
      </c>
      <c r="P30">
        <v>135</v>
      </c>
    </row>
    <row r="31" spans="1:16">
      <c r="D31" s="6" t="s">
        <v>54</v>
      </c>
      <c r="E31" s="3">
        <v>153</v>
      </c>
      <c r="F31" s="5" t="s">
        <v>45</v>
      </c>
      <c r="H31">
        <v>79</v>
      </c>
      <c r="I31" s="7">
        <f>H31/E31</f>
        <v>0.5163398692810458</v>
      </c>
      <c r="J31">
        <v>27</v>
      </c>
      <c r="K31" s="7">
        <f>J31/E31</f>
        <v>0.17647058823529413</v>
      </c>
      <c r="L31">
        <v>2</v>
      </c>
      <c r="M31" s="7">
        <f>L31/E31</f>
        <v>1.3071895424836602E-2</v>
      </c>
      <c r="N31">
        <v>45</v>
      </c>
      <c r="O31" s="7">
        <f>N31/E31</f>
        <v>0.29411764705882354</v>
      </c>
      <c r="P31">
        <v>153</v>
      </c>
    </row>
    <row r="32" spans="1:16">
      <c r="D32" s="6" t="s">
        <v>54</v>
      </c>
      <c r="E32" s="3">
        <v>157</v>
      </c>
      <c r="F32" s="5" t="s">
        <v>52</v>
      </c>
      <c r="H32">
        <v>76</v>
      </c>
      <c r="I32" s="7">
        <f>H32/E32</f>
        <v>0.48407643312101911</v>
      </c>
      <c r="J32">
        <v>32</v>
      </c>
      <c r="K32" s="7">
        <f>J32/E32</f>
        <v>0.20382165605095542</v>
      </c>
      <c r="L32">
        <v>3</v>
      </c>
      <c r="M32" s="7">
        <f>L32/E32</f>
        <v>1.9108280254777069E-2</v>
      </c>
      <c r="N32">
        <v>46</v>
      </c>
      <c r="O32" s="7">
        <f>N32/E32</f>
        <v>0.2929936305732484</v>
      </c>
      <c r="P32">
        <v>157</v>
      </c>
    </row>
    <row r="33" spans="1:16">
      <c r="C33" s="26"/>
      <c r="D33" s="27" t="s">
        <v>56</v>
      </c>
      <c r="E33" s="20">
        <f>SUM(E25:E32)</f>
        <v>1822</v>
      </c>
      <c r="F33" s="21" t="s">
        <v>51</v>
      </c>
      <c r="G33" s="23"/>
      <c r="H33" s="17">
        <f>SUM(H25:H32)</f>
        <v>929</v>
      </c>
      <c r="I33" s="7">
        <f>H33/E33</f>
        <v>0.50987925356750818</v>
      </c>
      <c r="J33" s="17">
        <f>SUM(J25:J32)</f>
        <v>402</v>
      </c>
      <c r="K33" s="19">
        <f>J33/E33</f>
        <v>0.22063666300768386</v>
      </c>
      <c r="L33" s="17">
        <f>SUM(L25:L32)</f>
        <v>64</v>
      </c>
      <c r="M33" s="19">
        <f>L33/E33</f>
        <v>3.512623490669594E-2</v>
      </c>
      <c r="N33" s="17">
        <f>SUM(N25:N32)</f>
        <v>427</v>
      </c>
      <c r="O33" s="7">
        <f t="shared" si="4"/>
        <v>0.23435784851811198</v>
      </c>
      <c r="P33">
        <f>SUM(P25:P32)</f>
        <v>1822</v>
      </c>
    </row>
    <row r="34" spans="1:16">
      <c r="C34" s="94" t="s">
        <v>113</v>
      </c>
      <c r="D34" s="6"/>
    </row>
    <row r="35" spans="1:16">
      <c r="B35" s="35" t="s">
        <v>59</v>
      </c>
      <c r="D35" s="6" t="s">
        <v>37</v>
      </c>
      <c r="E35" s="3">
        <v>38</v>
      </c>
      <c r="F35" s="9" t="s">
        <v>40</v>
      </c>
      <c r="H35">
        <v>17</v>
      </c>
      <c r="I35" s="7">
        <f>H35/E35</f>
        <v>0.44736842105263158</v>
      </c>
      <c r="J35">
        <v>14</v>
      </c>
      <c r="K35" s="7">
        <f>J35/E35</f>
        <v>0.36842105263157893</v>
      </c>
      <c r="L35">
        <v>0</v>
      </c>
      <c r="M35" s="7">
        <f>L35/E35</f>
        <v>0</v>
      </c>
      <c r="N35">
        <v>7</v>
      </c>
      <c r="O35" s="7">
        <f>N35/E35</f>
        <v>0.18421052631578946</v>
      </c>
      <c r="P35">
        <v>38</v>
      </c>
    </row>
    <row r="36" spans="1:16">
      <c r="D36" s="22" t="s">
        <v>37</v>
      </c>
      <c r="E36" s="20">
        <v>132</v>
      </c>
      <c r="F36" s="92" t="s">
        <v>55</v>
      </c>
      <c r="G36" s="93"/>
      <c r="H36" s="17">
        <v>32</v>
      </c>
      <c r="I36" s="19">
        <f>H36/E36</f>
        <v>0.24242424242424243</v>
      </c>
      <c r="J36" s="17">
        <v>53</v>
      </c>
      <c r="K36" s="19">
        <f>J36/E36</f>
        <v>0.40151515151515149</v>
      </c>
      <c r="L36" s="17">
        <v>2</v>
      </c>
      <c r="M36" s="19">
        <f>L36/E36</f>
        <v>1.5151515151515152E-2</v>
      </c>
      <c r="N36" s="17">
        <v>46</v>
      </c>
      <c r="O36" s="19">
        <f>N36/E36</f>
        <v>0.34848484848484851</v>
      </c>
      <c r="P36">
        <f>H36+J36+L36+N36</f>
        <v>133</v>
      </c>
    </row>
    <row r="37" spans="1:16">
      <c r="D37" s="6" t="s">
        <v>37</v>
      </c>
      <c r="E37" s="20">
        <v>70</v>
      </c>
      <c r="F37" s="5" t="s">
        <v>41</v>
      </c>
      <c r="H37">
        <v>12</v>
      </c>
      <c r="I37" s="7">
        <f>H37/E37</f>
        <v>0.17142857142857143</v>
      </c>
      <c r="J37">
        <v>20</v>
      </c>
      <c r="K37" s="7">
        <f>J37/E37</f>
        <v>0.2857142857142857</v>
      </c>
      <c r="L37">
        <v>2</v>
      </c>
      <c r="M37" s="7">
        <f>L37/E37</f>
        <v>2.8571428571428571E-2</v>
      </c>
      <c r="N37">
        <v>37</v>
      </c>
      <c r="O37" s="7">
        <f>N37/E37</f>
        <v>0.52857142857142858</v>
      </c>
      <c r="P37">
        <v>70</v>
      </c>
    </row>
    <row r="38" spans="1:16">
      <c r="D38" s="6" t="s">
        <v>37</v>
      </c>
      <c r="E38" s="3">
        <v>240</v>
      </c>
      <c r="F38" s="5" t="s">
        <v>53</v>
      </c>
      <c r="H38">
        <v>61</v>
      </c>
      <c r="I38" s="7">
        <f>H38/E38</f>
        <v>0.25416666666666665</v>
      </c>
      <c r="J38">
        <v>87</v>
      </c>
      <c r="K38" s="7">
        <f>J38/E38</f>
        <v>0.36249999999999999</v>
      </c>
      <c r="L38">
        <v>4</v>
      </c>
      <c r="M38" s="7">
        <f>L38/E38</f>
        <v>1.6666666666666666E-2</v>
      </c>
      <c r="N38">
        <v>90</v>
      </c>
      <c r="O38" s="7">
        <f>N38/E38</f>
        <v>0.375</v>
      </c>
      <c r="P38">
        <v>242</v>
      </c>
    </row>
    <row r="39" spans="1:16">
      <c r="A39" s="3" t="s">
        <v>30</v>
      </c>
      <c r="B39" t="s">
        <v>93</v>
      </c>
      <c r="D39" s="6"/>
      <c r="E39" s="3"/>
      <c r="F39" s="9"/>
      <c r="I39" s="7"/>
      <c r="K39" s="7"/>
      <c r="M39" s="7"/>
      <c r="O39" s="7"/>
    </row>
  </sheetData>
  <mergeCells count="1">
    <mergeCell ref="F36:G36"/>
  </mergeCells>
  <printOptions headings="1" gridLines="1"/>
  <pageMargins left="0.7" right="0.7" top="1" bottom="0.75" header="0.3" footer="0.3"/>
  <pageSetup scale="73" orientation="landscape" verticalDpi="300" r:id="rId1"/>
  <headerFooter>
    <oddHeader>&amp;C&amp;"Arial,Bold"&amp;14JDC Homicide Counts</oddHeader>
    <oddFooter>&amp;CPrepared by Tim Lyman &amp;D</oddFooter>
  </headerFooter>
  <ignoredErrors>
    <ignoredError sqref="K33 D21 I21 K21 M21 I33 M33 O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A2" sqref="A2"/>
    </sheetView>
  </sheetViews>
  <sheetFormatPr defaultRowHeight="15"/>
  <cols>
    <col min="2" max="2" width="17.5703125" customWidth="1"/>
    <col min="3" max="3" width="12.85546875" customWidth="1"/>
    <col min="4" max="4" width="12.28515625" style="29" customWidth="1"/>
    <col min="5" max="5" width="9.5703125" bestFit="1" customWidth="1"/>
    <col min="6" max="6" width="11.7109375" style="29" customWidth="1"/>
    <col min="8" max="8" width="14.85546875" customWidth="1"/>
    <col min="9" max="9" width="13" customWidth="1"/>
  </cols>
  <sheetData>
    <row r="1" spans="1:9" s="50" customFormat="1" ht="52.5" customHeight="1">
      <c r="A1" s="49" t="s">
        <v>73</v>
      </c>
      <c r="D1" s="51"/>
      <c r="F1" s="51"/>
    </row>
    <row r="2" spans="1:9" ht="30" customHeight="1">
      <c r="A2" s="48" t="s">
        <v>0</v>
      </c>
      <c r="B2" s="37" t="s">
        <v>28</v>
      </c>
      <c r="C2" s="46" t="s">
        <v>38</v>
      </c>
      <c r="D2" s="39" t="s">
        <v>47</v>
      </c>
      <c r="E2" s="38" t="s">
        <v>27</v>
      </c>
      <c r="F2" s="39" t="s">
        <v>48</v>
      </c>
      <c r="G2" s="39" t="s">
        <v>29</v>
      </c>
      <c r="H2" s="39" t="s">
        <v>63</v>
      </c>
      <c r="I2" s="39" t="s">
        <v>46</v>
      </c>
    </row>
    <row r="3" spans="1:9">
      <c r="A3" s="44" t="s">
        <v>9</v>
      </c>
      <c r="B3" t="s">
        <v>10</v>
      </c>
      <c r="C3" s="32">
        <v>22986</v>
      </c>
      <c r="D3" s="30">
        <v>22236</v>
      </c>
      <c r="E3" s="32">
        <v>15810</v>
      </c>
      <c r="F3" s="30">
        <v>14158</v>
      </c>
      <c r="G3" s="4">
        <f t="shared" ref="G3:G22" si="0">E3/C3</f>
        <v>0.68780997128687027</v>
      </c>
      <c r="H3" s="4">
        <f t="shared" ref="H3:H11" si="1">F3/D3</f>
        <v>0.63671523655333695</v>
      </c>
      <c r="I3" s="4">
        <v>0.51</v>
      </c>
    </row>
    <row r="4" spans="1:9">
      <c r="A4" s="44">
        <v>41</v>
      </c>
      <c r="B4" t="s">
        <v>11</v>
      </c>
      <c r="C4" s="32">
        <v>8569</v>
      </c>
      <c r="D4" s="30">
        <v>8988</v>
      </c>
      <c r="E4" s="32">
        <v>4277</v>
      </c>
      <c r="F4" s="30">
        <v>4055</v>
      </c>
      <c r="G4" s="4">
        <f t="shared" si="0"/>
        <v>0.49912475201307038</v>
      </c>
      <c r="H4" s="4">
        <f t="shared" si="1"/>
        <v>0.45115709835336004</v>
      </c>
      <c r="I4" s="4">
        <v>0.28999999999999998</v>
      </c>
    </row>
    <row r="5" spans="1:9">
      <c r="A5" s="43">
        <v>19</v>
      </c>
      <c r="B5" s="47" t="s">
        <v>22</v>
      </c>
      <c r="C5" s="33">
        <v>2634</v>
      </c>
      <c r="D5" s="30">
        <v>2475</v>
      </c>
      <c r="E5" s="33">
        <v>1884</v>
      </c>
      <c r="F5" s="30">
        <v>1812</v>
      </c>
      <c r="G5" s="18">
        <f t="shared" si="0"/>
        <v>0.71526195899772205</v>
      </c>
      <c r="H5" s="4">
        <f t="shared" si="1"/>
        <v>0.73212121212121217</v>
      </c>
      <c r="I5" s="4">
        <v>0.63</v>
      </c>
    </row>
    <row r="6" spans="1:9">
      <c r="A6" s="43">
        <v>24</v>
      </c>
      <c r="B6" s="47" t="s">
        <v>12</v>
      </c>
      <c r="C6" s="33">
        <v>2145</v>
      </c>
      <c r="D6" s="30">
        <v>1780</v>
      </c>
      <c r="E6" s="33">
        <v>1643</v>
      </c>
      <c r="F6" s="30">
        <v>1288</v>
      </c>
      <c r="G6" s="18">
        <f t="shared" si="0"/>
        <v>0.76596736596736592</v>
      </c>
      <c r="H6" s="4">
        <f t="shared" si="1"/>
        <v>0.72359550561797747</v>
      </c>
      <c r="I6" s="4">
        <v>0.51</v>
      </c>
    </row>
    <row r="7" spans="1:9">
      <c r="A7" s="43">
        <v>1</v>
      </c>
      <c r="B7" s="47" t="s">
        <v>13</v>
      </c>
      <c r="C7" s="33">
        <v>1887</v>
      </c>
      <c r="D7" s="30">
        <v>1724</v>
      </c>
      <c r="E7" s="33">
        <v>1452</v>
      </c>
      <c r="F7" s="30">
        <v>1237</v>
      </c>
      <c r="G7" s="18">
        <f t="shared" si="0"/>
        <v>0.76947535771065179</v>
      </c>
      <c r="H7" s="4">
        <f t="shared" si="1"/>
        <v>0.7175174013921114</v>
      </c>
      <c r="I7" s="4">
        <v>0.56000000000000005</v>
      </c>
    </row>
    <row r="8" spans="1:9">
      <c r="A8" s="43">
        <v>22</v>
      </c>
      <c r="B8" s="47" t="s">
        <v>31</v>
      </c>
      <c r="C8" s="17">
        <v>561</v>
      </c>
      <c r="D8" s="30">
        <v>508</v>
      </c>
      <c r="E8" s="17">
        <v>461</v>
      </c>
      <c r="F8" s="30">
        <v>438</v>
      </c>
      <c r="G8" s="18">
        <f t="shared" si="0"/>
        <v>0.82174688057041001</v>
      </c>
      <c r="H8" s="4">
        <f t="shared" si="1"/>
        <v>0.86220472440944884</v>
      </c>
      <c r="I8" s="4">
        <v>0.86</v>
      </c>
    </row>
    <row r="9" spans="1:9">
      <c r="A9" s="43">
        <v>16</v>
      </c>
      <c r="B9" s="47" t="s">
        <v>42</v>
      </c>
      <c r="C9" s="17">
        <v>392</v>
      </c>
      <c r="D9" s="30">
        <v>386</v>
      </c>
      <c r="E9" s="17">
        <v>330</v>
      </c>
      <c r="F9" s="30">
        <v>285</v>
      </c>
      <c r="G9" s="18">
        <f t="shared" si="0"/>
        <v>0.84183673469387754</v>
      </c>
      <c r="H9" s="4">
        <f t="shared" si="1"/>
        <v>0.73834196891191706</v>
      </c>
      <c r="I9" s="4">
        <v>0.39</v>
      </c>
    </row>
    <row r="10" spans="1:9">
      <c r="A10" s="44">
        <v>15</v>
      </c>
      <c r="B10" s="47" t="s">
        <v>26</v>
      </c>
      <c r="C10">
        <v>775</v>
      </c>
      <c r="D10" s="30">
        <v>751</v>
      </c>
      <c r="E10">
        <v>627</v>
      </c>
      <c r="F10" s="30">
        <v>532</v>
      </c>
      <c r="G10" s="4">
        <f t="shared" si="0"/>
        <v>0.80903225806451617</v>
      </c>
      <c r="H10" s="4">
        <f t="shared" si="1"/>
        <v>0.70838881491344874</v>
      </c>
      <c r="I10" s="4">
        <v>0.65</v>
      </c>
    </row>
    <row r="11" spans="1:9">
      <c r="A11" s="44">
        <v>14</v>
      </c>
      <c r="B11" s="47" t="s">
        <v>17</v>
      </c>
      <c r="C11">
        <v>568</v>
      </c>
      <c r="D11" s="30">
        <v>570</v>
      </c>
      <c r="E11">
        <v>487</v>
      </c>
      <c r="F11" s="30">
        <v>426</v>
      </c>
      <c r="G11" s="4">
        <f t="shared" si="0"/>
        <v>0.85739436619718312</v>
      </c>
      <c r="H11" s="4">
        <f t="shared" si="1"/>
        <v>0.74736842105263157</v>
      </c>
      <c r="I11" s="4">
        <v>0.64</v>
      </c>
    </row>
    <row r="12" spans="1:9">
      <c r="A12" s="44">
        <v>9</v>
      </c>
      <c r="B12" s="47" t="s">
        <v>14</v>
      </c>
      <c r="C12">
        <v>547</v>
      </c>
      <c r="D12" s="30">
        <v>509</v>
      </c>
      <c r="E12">
        <v>460</v>
      </c>
      <c r="F12" s="30">
        <v>401</v>
      </c>
      <c r="G12" s="4">
        <f>E12/C12</f>
        <v>0.84095063985374774</v>
      </c>
      <c r="H12" s="4">
        <f>F12/D12</f>
        <v>0.78781925343811399</v>
      </c>
      <c r="I12" s="4">
        <v>0.59</v>
      </c>
    </row>
    <row r="13" spans="1:9">
      <c r="A13" s="44">
        <v>21</v>
      </c>
      <c r="B13" t="s">
        <v>25</v>
      </c>
      <c r="C13">
        <v>601</v>
      </c>
      <c r="D13" s="30"/>
      <c r="E13">
        <v>549</v>
      </c>
      <c r="F13" s="30"/>
      <c r="G13" s="4">
        <f t="shared" si="0"/>
        <v>0.91347753743760396</v>
      </c>
      <c r="H13" s="4"/>
      <c r="I13" s="4"/>
    </row>
    <row r="14" spans="1:9">
      <c r="A14" s="44">
        <v>4</v>
      </c>
      <c r="B14" t="s">
        <v>15</v>
      </c>
      <c r="C14">
        <v>530</v>
      </c>
      <c r="D14" s="30"/>
      <c r="E14">
        <v>453</v>
      </c>
      <c r="F14" s="30"/>
      <c r="G14" s="4">
        <f t="shared" si="0"/>
        <v>0.8547169811320755</v>
      </c>
      <c r="H14" s="4"/>
      <c r="I14" s="4"/>
    </row>
    <row r="15" spans="1:9">
      <c r="A15" s="44">
        <v>26</v>
      </c>
      <c r="B15" t="s">
        <v>16</v>
      </c>
      <c r="C15">
        <v>426</v>
      </c>
      <c r="D15" s="30"/>
      <c r="E15">
        <v>375</v>
      </c>
      <c r="F15" s="30"/>
      <c r="G15" s="4">
        <f t="shared" si="0"/>
        <v>0.88028169014084512</v>
      </c>
      <c r="H15" s="4"/>
      <c r="I15" s="4"/>
    </row>
    <row r="16" spans="1:9">
      <c r="A16" s="44">
        <v>23</v>
      </c>
      <c r="B16" t="s">
        <v>24</v>
      </c>
      <c r="C16">
        <v>348</v>
      </c>
      <c r="D16" s="30"/>
      <c r="E16">
        <v>292</v>
      </c>
      <c r="F16" s="30"/>
      <c r="G16" s="4">
        <f t="shared" si="0"/>
        <v>0.83908045977011492</v>
      </c>
      <c r="H16" s="4"/>
      <c r="I16" s="4"/>
    </row>
    <row r="17" spans="1:9">
      <c r="A17" s="44">
        <v>32</v>
      </c>
      <c r="B17" t="s">
        <v>18</v>
      </c>
      <c r="C17">
        <v>316</v>
      </c>
      <c r="D17" s="30"/>
      <c r="E17">
        <v>252</v>
      </c>
      <c r="F17" s="30"/>
      <c r="G17" s="4">
        <f t="shared" si="0"/>
        <v>0.79746835443037978</v>
      </c>
      <c r="H17" s="4"/>
      <c r="I17" s="4"/>
    </row>
    <row r="18" spans="1:9">
      <c r="A18" s="44">
        <v>18</v>
      </c>
      <c r="B18" t="s">
        <v>23</v>
      </c>
      <c r="C18">
        <v>235</v>
      </c>
      <c r="D18" s="30"/>
      <c r="E18">
        <v>201</v>
      </c>
      <c r="F18" s="30"/>
      <c r="G18" s="4">
        <f t="shared" si="0"/>
        <v>0.85531914893617023</v>
      </c>
      <c r="H18" s="4"/>
      <c r="I18" s="4"/>
    </row>
    <row r="19" spans="1:9">
      <c r="A19" s="44" t="s">
        <v>20</v>
      </c>
      <c r="B19" t="s">
        <v>19</v>
      </c>
      <c r="C19" s="32">
        <v>2452</v>
      </c>
      <c r="D19" s="30"/>
      <c r="E19" s="32">
        <v>2067</v>
      </c>
      <c r="F19" s="30"/>
      <c r="G19" s="4">
        <f t="shared" si="0"/>
        <v>0.84298531810766719</v>
      </c>
      <c r="H19" s="4"/>
      <c r="I19" s="4"/>
    </row>
    <row r="20" spans="1:9">
      <c r="A20" s="44" t="s">
        <v>9</v>
      </c>
      <c r="B20" t="s">
        <v>39</v>
      </c>
      <c r="C20" s="32">
        <f>SUM(C4:C19)</f>
        <v>22986</v>
      </c>
      <c r="D20" s="30"/>
      <c r="E20" s="32">
        <v>15816</v>
      </c>
      <c r="F20" s="30"/>
      <c r="G20" s="4">
        <f t="shared" si="0"/>
        <v>0.68807099973897157</v>
      </c>
      <c r="H20" s="4"/>
      <c r="I20" s="4"/>
    </row>
    <row r="21" spans="1:9">
      <c r="A21" s="43"/>
      <c r="B21" s="40" t="s">
        <v>49</v>
      </c>
      <c r="C21" s="33">
        <f>C5+C6+C7+C8+C9+C10+C11+C12</f>
        <v>9509</v>
      </c>
      <c r="D21" s="31">
        <f>D5+D6+D7+D8+D9+D10+D11+D12</f>
        <v>8703</v>
      </c>
      <c r="E21" s="32">
        <f>E5+E6+E7+E8+E9+E10+E11+E12</f>
        <v>7344</v>
      </c>
      <c r="F21" s="31">
        <f>F5+F6+F7+F8+F9+F10+F11+F12</f>
        <v>6419</v>
      </c>
      <c r="G21" s="18">
        <f t="shared" si="0"/>
        <v>0.77232095909138709</v>
      </c>
      <c r="H21" s="18">
        <f>F21/D21</f>
        <v>0.73756176031253595</v>
      </c>
      <c r="I21" s="18" t="s">
        <v>61</v>
      </c>
    </row>
    <row r="22" spans="1:9">
      <c r="A22" s="43"/>
      <c r="B22" s="40" t="s">
        <v>50</v>
      </c>
      <c r="C22" s="33">
        <v>7908</v>
      </c>
      <c r="D22" s="31"/>
      <c r="E22" s="32">
        <v>6300</v>
      </c>
      <c r="F22" s="31"/>
      <c r="G22" s="18">
        <f t="shared" si="0"/>
        <v>0.79666160849772383</v>
      </c>
      <c r="H22" s="18"/>
      <c r="I22" s="18"/>
    </row>
    <row r="24" spans="1:9">
      <c r="A24" s="36" t="s">
        <v>62</v>
      </c>
      <c r="B24" t="s">
        <v>68</v>
      </c>
    </row>
    <row r="26" spans="1:9">
      <c r="B26" t="s">
        <v>111</v>
      </c>
    </row>
    <row r="28" spans="1:9">
      <c r="B28" t="s">
        <v>67</v>
      </c>
    </row>
    <row r="30" spans="1:9">
      <c r="A30" s="52" t="s">
        <v>30</v>
      </c>
      <c r="B30" t="s">
        <v>110</v>
      </c>
    </row>
  </sheetData>
  <printOptions headings="1"/>
  <pageMargins left="0.7" right="0.7" top="0.75" bottom="0.75" header="0.3" footer="0.3"/>
  <pageSetup scale="99" orientation="landscape" verticalDpi="300" r:id="rId1"/>
  <headerFooter>
    <oddFooter>&amp;Cprepared by Tim Lyman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/>
  </sheetViews>
  <sheetFormatPr defaultRowHeight="15"/>
  <cols>
    <col min="1" max="1" width="6.42578125" customWidth="1"/>
    <col min="2" max="2" width="21.85546875" customWidth="1"/>
    <col min="3" max="3" width="12.5703125" customWidth="1"/>
    <col min="4" max="4" width="10.42578125" customWidth="1"/>
    <col min="6" max="6" width="7.85546875" customWidth="1"/>
    <col min="7" max="7" width="12.5703125" customWidth="1"/>
    <col min="8" max="8" width="11.28515625" customWidth="1"/>
    <col min="16" max="16" width="8.7109375" customWidth="1"/>
    <col min="17" max="17" width="2.140625" customWidth="1"/>
    <col min="18" max="19" width="4.140625" customWidth="1"/>
  </cols>
  <sheetData>
    <row r="1" spans="1:16" s="15" customFormat="1" ht="36.75" customHeight="1">
      <c r="A1" s="45" t="s">
        <v>70</v>
      </c>
      <c r="B1" s="53" t="s">
        <v>71</v>
      </c>
      <c r="C1" s="54" t="s">
        <v>38</v>
      </c>
      <c r="D1" s="55" t="s">
        <v>21</v>
      </c>
      <c r="E1" s="54" t="s">
        <v>27</v>
      </c>
      <c r="F1" s="55" t="s">
        <v>32</v>
      </c>
      <c r="G1" s="55" t="s">
        <v>29</v>
      </c>
      <c r="H1" s="56" t="s">
        <v>1</v>
      </c>
      <c r="I1" s="57" t="s">
        <v>2</v>
      </c>
      <c r="J1" s="56" t="s">
        <v>3</v>
      </c>
      <c r="K1" s="57" t="s">
        <v>4</v>
      </c>
      <c r="L1" s="56" t="s">
        <v>5</v>
      </c>
      <c r="M1" s="57" t="s">
        <v>7</v>
      </c>
      <c r="N1" s="56" t="s">
        <v>6</v>
      </c>
      <c r="O1" s="57" t="s">
        <v>8</v>
      </c>
      <c r="P1" s="54" t="s">
        <v>33</v>
      </c>
    </row>
    <row r="2" spans="1:16">
      <c r="A2" s="41">
        <v>42</v>
      </c>
      <c r="B2" s="58" t="s">
        <v>72</v>
      </c>
      <c r="C2" s="58">
        <v>22986</v>
      </c>
      <c r="D2" s="59">
        <v>1</v>
      </c>
      <c r="E2" s="60">
        <v>15810</v>
      </c>
      <c r="F2" s="59">
        <v>1</v>
      </c>
      <c r="G2" s="59">
        <f>E2/C2</f>
        <v>0.68780997128687027</v>
      </c>
      <c r="H2" s="58">
        <v>10882</v>
      </c>
      <c r="I2" s="83">
        <f>H2/E2</f>
        <v>0.68829854522454148</v>
      </c>
      <c r="J2" s="58">
        <v>1390</v>
      </c>
      <c r="K2" s="83">
        <f>J2/E2</f>
        <v>8.7919038583175207E-2</v>
      </c>
      <c r="L2" s="58">
        <v>316</v>
      </c>
      <c r="M2" s="83">
        <f>L2/E2</f>
        <v>1.9987349778621127E-2</v>
      </c>
      <c r="N2" s="58">
        <v>3222</v>
      </c>
      <c r="O2" s="83">
        <f>N2/E2</f>
        <v>0.20379506641366224</v>
      </c>
      <c r="P2" s="58">
        <f>H2+J2+L2+N2</f>
        <v>15810</v>
      </c>
    </row>
    <row r="3" spans="1:16">
      <c r="A3" s="42"/>
      <c r="B3" s="61"/>
      <c r="C3" s="58"/>
      <c r="D3" s="58"/>
      <c r="E3" s="60"/>
      <c r="F3" s="77">
        <v>1</v>
      </c>
      <c r="G3" s="78" t="s">
        <v>60</v>
      </c>
      <c r="H3" s="58"/>
      <c r="I3" s="62" t="s">
        <v>83</v>
      </c>
      <c r="J3" s="63"/>
      <c r="K3" s="64" t="s">
        <v>84</v>
      </c>
      <c r="L3" s="63"/>
      <c r="M3" s="64" t="s">
        <v>81</v>
      </c>
      <c r="N3" s="63"/>
      <c r="O3" s="64" t="s">
        <v>82</v>
      </c>
      <c r="P3" s="58"/>
    </row>
    <row r="4" spans="1:16">
      <c r="A4" s="43">
        <v>8</v>
      </c>
      <c r="B4" s="28" t="s">
        <v>49</v>
      </c>
      <c r="C4" s="65">
        <v>9514</v>
      </c>
      <c r="D4" s="66">
        <v>0.39002218259318866</v>
      </c>
      <c r="E4" s="67">
        <v>7344</v>
      </c>
      <c r="F4" s="66">
        <v>0.4356348002023267</v>
      </c>
      <c r="G4" s="66">
        <v>0.7725457220937566</v>
      </c>
      <c r="H4" s="65">
        <v>4828</v>
      </c>
      <c r="I4" s="82">
        <f>H4/$P4</f>
        <v>0.65740740740740744</v>
      </c>
      <c r="J4" s="65">
        <v>723</v>
      </c>
      <c r="K4" s="82">
        <f>J4/$P4</f>
        <v>9.8447712418300651E-2</v>
      </c>
      <c r="L4" s="65">
        <v>167</v>
      </c>
      <c r="M4" s="82">
        <f>L4/$P4</f>
        <v>2.2739651416122005E-2</v>
      </c>
      <c r="N4" s="65">
        <v>1626</v>
      </c>
      <c r="O4" s="82">
        <f>N4/$P4</f>
        <v>0.22140522875816993</v>
      </c>
      <c r="P4" s="65">
        <v>7344</v>
      </c>
    </row>
    <row r="5" spans="1:16">
      <c r="A5" s="43"/>
      <c r="B5" s="28"/>
      <c r="C5" s="65"/>
      <c r="D5" s="66"/>
      <c r="E5" s="67"/>
      <c r="F5" s="77">
        <v>1</v>
      </c>
      <c r="G5" s="78" t="s">
        <v>60</v>
      </c>
      <c r="H5" s="70"/>
      <c r="I5" s="62" t="s">
        <v>98</v>
      </c>
      <c r="J5" s="63"/>
      <c r="K5" s="64" t="s">
        <v>80</v>
      </c>
      <c r="L5" s="63"/>
      <c r="M5" s="64" t="s">
        <v>81</v>
      </c>
      <c r="N5" s="63"/>
      <c r="O5" s="64" t="s">
        <v>94</v>
      </c>
      <c r="P5" s="65"/>
    </row>
    <row r="6" spans="1:16">
      <c r="A6" s="43">
        <v>8</v>
      </c>
      <c r="B6" s="28" t="s">
        <v>50</v>
      </c>
      <c r="C6" s="65">
        <v>7908</v>
      </c>
      <c r="D6" s="66">
        <v>0.34396068026619114</v>
      </c>
      <c r="E6" s="67">
        <v>6079</v>
      </c>
      <c r="F6" s="66">
        <v>0.38435761254425899</v>
      </c>
      <c r="G6" s="66">
        <v>0.76871522508851797</v>
      </c>
      <c r="H6" s="65">
        <v>3991</v>
      </c>
      <c r="I6" s="82">
        <f>H6/$P6</f>
        <v>0.63349206349206344</v>
      </c>
      <c r="J6" s="65">
        <v>673</v>
      </c>
      <c r="K6" s="82">
        <f>J6/$P6</f>
        <v>0.10682539682539682</v>
      </c>
      <c r="L6" s="65">
        <v>164</v>
      </c>
      <c r="M6" s="82">
        <f>L6/$P6</f>
        <v>2.6031746031746031E-2</v>
      </c>
      <c r="N6" s="65">
        <v>1472</v>
      </c>
      <c r="O6" s="82">
        <f>N6/$P6</f>
        <v>0.23365079365079366</v>
      </c>
      <c r="P6" s="65">
        <v>6300</v>
      </c>
    </row>
    <row r="7" spans="1:16">
      <c r="A7" s="42"/>
      <c r="B7" s="58"/>
      <c r="C7" s="58"/>
      <c r="D7" s="58"/>
      <c r="E7" s="58"/>
      <c r="F7" s="77">
        <v>2</v>
      </c>
      <c r="G7" s="78" t="s">
        <v>95</v>
      </c>
      <c r="H7" s="78"/>
      <c r="I7" s="62" t="s">
        <v>99</v>
      </c>
      <c r="J7" s="63"/>
      <c r="K7" s="64" t="s">
        <v>100</v>
      </c>
      <c r="L7" s="63"/>
      <c r="M7" s="64" t="s">
        <v>80</v>
      </c>
      <c r="N7" s="63"/>
      <c r="O7" s="64" t="s">
        <v>101</v>
      </c>
      <c r="P7" s="58"/>
    </row>
    <row r="8" spans="1:16">
      <c r="A8" s="44">
        <v>8</v>
      </c>
      <c r="B8" s="58"/>
      <c r="C8" s="24"/>
      <c r="D8" s="68" t="s">
        <v>65</v>
      </c>
      <c r="E8" s="67">
        <v>1822</v>
      </c>
      <c r="F8" s="69" t="s">
        <v>51</v>
      </c>
      <c r="G8" s="70"/>
      <c r="H8" s="65">
        <v>929</v>
      </c>
      <c r="I8" s="82">
        <f>H8/$P8</f>
        <v>0.50987925356750818</v>
      </c>
      <c r="J8" s="65">
        <v>402</v>
      </c>
      <c r="K8" s="82">
        <f>J8/$P8</f>
        <v>0.22063666300768386</v>
      </c>
      <c r="L8" s="65">
        <v>64</v>
      </c>
      <c r="M8" s="82">
        <f>L8/$P8</f>
        <v>3.512623490669594E-2</v>
      </c>
      <c r="N8" s="65">
        <v>427</v>
      </c>
      <c r="O8" s="82">
        <f>N8/$P8</f>
        <v>0.23435784851811198</v>
      </c>
      <c r="P8" s="65">
        <v>1822</v>
      </c>
    </row>
    <row r="9" spans="1:16">
      <c r="A9" s="42"/>
      <c r="B9" s="58"/>
      <c r="C9" s="58"/>
      <c r="D9" s="58"/>
      <c r="E9" s="58"/>
      <c r="F9" s="81">
        <v>3</v>
      </c>
      <c r="G9" s="78" t="s">
        <v>92</v>
      </c>
      <c r="H9" s="78"/>
      <c r="I9" s="62" t="s">
        <v>85</v>
      </c>
      <c r="J9" s="63"/>
      <c r="K9" s="64" t="s">
        <v>86</v>
      </c>
      <c r="L9" s="63"/>
      <c r="M9" s="64" t="s">
        <v>87</v>
      </c>
      <c r="N9" s="63"/>
      <c r="O9" s="64" t="s">
        <v>88</v>
      </c>
      <c r="P9" s="58"/>
    </row>
    <row r="10" spans="1:16">
      <c r="A10" s="42"/>
      <c r="B10" s="58"/>
      <c r="C10" s="58"/>
      <c r="D10" s="58"/>
      <c r="E10" s="60">
        <v>904</v>
      </c>
      <c r="F10" s="81"/>
      <c r="G10" s="78"/>
      <c r="H10" s="85">
        <v>381</v>
      </c>
      <c r="I10" s="82">
        <f>H10/$P10</f>
        <v>0.42146017699115046</v>
      </c>
      <c r="J10" s="86">
        <v>219</v>
      </c>
      <c r="K10" s="82">
        <f>J10/$P10</f>
        <v>0.24225663716814158</v>
      </c>
      <c r="L10" s="86">
        <v>36</v>
      </c>
      <c r="M10" s="82">
        <f>L10/$P10</f>
        <v>3.9823008849557522E-2</v>
      </c>
      <c r="N10" s="86">
        <v>268</v>
      </c>
      <c r="O10" s="82">
        <f>N10/$P10</f>
        <v>0.29646017699115046</v>
      </c>
      <c r="P10" s="58">
        <v>904</v>
      </c>
    </row>
    <row r="11" spans="1:16">
      <c r="A11" s="42"/>
      <c r="B11" s="58"/>
      <c r="C11" s="58"/>
      <c r="D11" s="58"/>
      <c r="E11" s="58"/>
      <c r="F11" s="81">
        <v>4</v>
      </c>
      <c r="G11" s="78" t="s">
        <v>66</v>
      </c>
      <c r="I11" s="62" t="s">
        <v>102</v>
      </c>
      <c r="J11" s="87"/>
      <c r="K11" s="64" t="s">
        <v>89</v>
      </c>
      <c r="L11" s="63"/>
      <c r="M11" s="62" t="s">
        <v>90</v>
      </c>
      <c r="N11" s="63"/>
      <c r="O11" s="64" t="s">
        <v>91</v>
      </c>
      <c r="P11" s="58"/>
    </row>
    <row r="12" spans="1:16">
      <c r="A12" s="44">
        <v>8</v>
      </c>
      <c r="B12" s="58"/>
      <c r="C12" s="24"/>
      <c r="D12" s="68" t="s">
        <v>64</v>
      </c>
      <c r="E12" s="67">
        <v>385</v>
      </c>
      <c r="F12" s="69" t="s">
        <v>51</v>
      </c>
      <c r="G12" s="70"/>
      <c r="H12" s="65">
        <v>119</v>
      </c>
      <c r="I12" s="82">
        <f>H12/$P12</f>
        <v>0.30909090909090908</v>
      </c>
      <c r="J12" s="65">
        <v>121</v>
      </c>
      <c r="K12" s="82">
        <f>J12/$P12</f>
        <v>0.31428571428571428</v>
      </c>
      <c r="L12" s="65">
        <v>11</v>
      </c>
      <c r="M12" s="82">
        <f>L12/$P12</f>
        <v>2.8571428571428571E-2</v>
      </c>
      <c r="N12" s="65">
        <v>134</v>
      </c>
      <c r="O12" s="82">
        <f>N12/$P12</f>
        <v>0.34805194805194806</v>
      </c>
      <c r="P12" s="65">
        <v>385</v>
      </c>
    </row>
    <row r="13" spans="1:16">
      <c r="A13" s="42"/>
      <c r="B13" s="58"/>
      <c r="C13" s="58"/>
      <c r="D13" s="58"/>
      <c r="E13" s="58"/>
      <c r="F13" s="81">
        <v>5</v>
      </c>
      <c r="G13" s="78" t="s">
        <v>59</v>
      </c>
      <c r="H13" s="78"/>
      <c r="I13" s="62" t="s">
        <v>103</v>
      </c>
      <c r="J13" s="63"/>
      <c r="K13" s="64" t="s">
        <v>105</v>
      </c>
      <c r="L13" s="63"/>
      <c r="M13" s="84" t="s">
        <v>106</v>
      </c>
      <c r="N13" s="63"/>
      <c r="O13" s="89">
        <v>2.4E-2</v>
      </c>
      <c r="P13" s="58"/>
    </row>
    <row r="14" spans="1:16">
      <c r="A14" s="44">
        <v>8</v>
      </c>
      <c r="B14" s="71" t="s">
        <v>59</v>
      </c>
      <c r="C14" s="58"/>
      <c r="D14" s="72" t="s">
        <v>37</v>
      </c>
      <c r="E14" s="67">
        <v>132</v>
      </c>
      <c r="F14" s="73" t="s">
        <v>74</v>
      </c>
      <c r="G14" s="73"/>
      <c r="H14" s="65">
        <v>32</v>
      </c>
      <c r="I14" s="82">
        <f>H14/$P14</f>
        <v>0.24060150375939848</v>
      </c>
      <c r="J14" s="65">
        <v>53</v>
      </c>
      <c r="K14" s="82">
        <f>J14/$P14</f>
        <v>0.39849624060150374</v>
      </c>
      <c r="L14" s="65">
        <v>2</v>
      </c>
      <c r="M14" s="82">
        <f>L14/$P14</f>
        <v>1.5037593984962405E-2</v>
      </c>
      <c r="N14" s="65">
        <v>46</v>
      </c>
      <c r="O14" s="82">
        <f>N14/$P14</f>
        <v>0.34586466165413532</v>
      </c>
      <c r="P14" s="58">
        <v>133</v>
      </c>
    </row>
    <row r="15" spans="1:16">
      <c r="A15" s="44">
        <v>33</v>
      </c>
      <c r="B15" s="58"/>
      <c r="C15" s="58"/>
      <c r="D15" s="74" t="s">
        <v>37</v>
      </c>
      <c r="E15" s="67">
        <v>70</v>
      </c>
      <c r="F15" s="75" t="s">
        <v>75</v>
      </c>
      <c r="G15" s="76"/>
      <c r="H15" s="58">
        <v>12</v>
      </c>
      <c r="I15" s="82">
        <f>H15/$P15</f>
        <v>0.16901408450704225</v>
      </c>
      <c r="J15" s="58">
        <v>20</v>
      </c>
      <c r="K15" s="82">
        <f>J15/$P15</f>
        <v>0.28169014084507044</v>
      </c>
      <c r="L15" s="58">
        <v>2</v>
      </c>
      <c r="M15" s="82">
        <f>L15/$P15</f>
        <v>2.8169014084507043E-2</v>
      </c>
      <c r="N15" s="58">
        <v>37</v>
      </c>
      <c r="O15" s="82">
        <f>N15/$P15</f>
        <v>0.52112676056338025</v>
      </c>
      <c r="P15" s="58">
        <v>71</v>
      </c>
    </row>
    <row r="16" spans="1:16">
      <c r="A16" s="44">
        <v>1</v>
      </c>
      <c r="B16" s="58"/>
      <c r="C16" s="58"/>
      <c r="D16" s="74" t="s">
        <v>37</v>
      </c>
      <c r="E16" s="60">
        <v>38</v>
      </c>
      <c r="F16" s="75" t="s">
        <v>76</v>
      </c>
      <c r="G16" s="76"/>
      <c r="H16" s="58">
        <v>17</v>
      </c>
      <c r="I16" s="82">
        <f>H16/$P16</f>
        <v>0.44736842105263158</v>
      </c>
      <c r="J16" s="58">
        <v>14</v>
      </c>
      <c r="K16" s="82">
        <f>J16/$P16</f>
        <v>0.36842105263157893</v>
      </c>
      <c r="L16" s="58">
        <v>0</v>
      </c>
      <c r="M16" s="82">
        <f>L16/$P16</f>
        <v>0</v>
      </c>
      <c r="N16" s="58">
        <v>7</v>
      </c>
      <c r="O16" s="82">
        <f>N16/$P16</f>
        <v>0.18421052631578946</v>
      </c>
      <c r="P16" s="58">
        <v>38</v>
      </c>
    </row>
    <row r="17" spans="1:16">
      <c r="A17" s="44">
        <v>42</v>
      </c>
      <c r="B17" s="58"/>
      <c r="C17" s="58"/>
      <c r="D17" s="74" t="s">
        <v>37</v>
      </c>
      <c r="E17" s="60">
        <v>240</v>
      </c>
      <c r="F17" s="75" t="s">
        <v>104</v>
      </c>
      <c r="G17" s="76"/>
      <c r="H17" s="58">
        <v>61</v>
      </c>
      <c r="I17" s="82">
        <f>H17/$P17</f>
        <v>0.25206611570247933</v>
      </c>
      <c r="J17" s="58">
        <v>87</v>
      </c>
      <c r="K17" s="82">
        <f>J17/$P17</f>
        <v>0.35950413223140498</v>
      </c>
      <c r="L17" s="58">
        <v>4</v>
      </c>
      <c r="M17" s="82">
        <f>L17/$P17</f>
        <v>1.6528925619834711E-2</v>
      </c>
      <c r="N17" s="58">
        <v>90</v>
      </c>
      <c r="O17" s="82">
        <f>N17/$P17</f>
        <v>0.37190082644628097</v>
      </c>
      <c r="P17" s="58">
        <v>242</v>
      </c>
    </row>
    <row r="18" spans="1:16">
      <c r="A18" s="42"/>
    </row>
    <row r="19" spans="1:16">
      <c r="A19" s="79">
        <v>1</v>
      </c>
      <c r="B19" t="s">
        <v>69</v>
      </c>
    </row>
    <row r="20" spans="1:16">
      <c r="A20" s="42"/>
    </row>
    <row r="21" spans="1:16">
      <c r="A21" s="80">
        <v>2</v>
      </c>
      <c r="B21" t="s">
        <v>107</v>
      </c>
    </row>
    <row r="22" spans="1:16">
      <c r="A22" s="42"/>
    </row>
    <row r="23" spans="1:16">
      <c r="A23" s="90" t="s">
        <v>108</v>
      </c>
      <c r="B23" t="s">
        <v>112</v>
      </c>
    </row>
    <row r="24" spans="1:16">
      <c r="A24" s="42"/>
    </row>
    <row r="25" spans="1:16">
      <c r="A25" s="80">
        <v>5</v>
      </c>
      <c r="B25" t="s">
        <v>109</v>
      </c>
    </row>
    <row r="26" spans="1:16">
      <c r="A26" s="91"/>
      <c r="B26" s="91"/>
    </row>
  </sheetData>
  <printOptions headings="1"/>
  <pageMargins left="0.7" right="0.7" top="2.25" bottom="0.75" header="0.3" footer="0.3"/>
  <pageSetup scale="74" orientation="landscape" verticalDpi="300" r:id="rId1"/>
  <headerFooter>
    <oddHeader>&amp;C&amp;"-,Bold"&amp;18&amp;A</oddHeader>
    <oddFooter>&amp;Cprepared by Tim Lyman&amp;D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JDC Homicide &amp; Case Data</vt:lpstr>
      <vt:lpstr>Clearance Rate</vt:lpstr>
      <vt:lpstr>Race Disparity Progression</vt:lpstr>
      <vt:lpstr>'JDC Homicide &amp; Case Data'!Print_Area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Lyman</dc:creator>
  <cp:lastModifiedBy>Tim Lyman</cp:lastModifiedBy>
  <cp:lastPrinted>2020-07-15T22:14:17Z</cp:lastPrinted>
  <dcterms:created xsi:type="dcterms:W3CDTF">2014-08-07T15:55:50Z</dcterms:created>
  <dcterms:modified xsi:type="dcterms:W3CDTF">2021-09-08T21:47:11Z</dcterms:modified>
</cp:coreProperties>
</file>